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2"/>
  </bookViews>
  <sheets>
    <sheet name="งบทดลอง" sheetId="1" r:id="rId1"/>
    <sheet name="รายงานรับ-จ่ายเงินสด " sheetId="2" r:id="rId2"/>
    <sheet name="หมายเหตุประกอบงบ" sheetId="3" r:id="rId3"/>
    <sheet name="เงินสะสม" sheetId="4" r:id="rId4"/>
    <sheet name="แนบจ่ายขาด" sheetId="5" r:id="rId5"/>
  </sheets>
  <definedNames>
    <definedName name="_xlnm.Print_Area" localSheetId="1">'รายงานรับ-จ่ายเงินสด '!$A$1:$T$124</definedName>
  </definedNames>
  <calcPr fullCalcOnLoad="1"/>
</workbook>
</file>

<file path=xl/sharedStrings.xml><?xml version="1.0" encoding="utf-8"?>
<sst xmlns="http://schemas.openxmlformats.org/spreadsheetml/2006/main" count="257" uniqueCount="179">
  <si>
    <t>ค่าใช้จ่าย  ภบท.  5 %</t>
  </si>
  <si>
    <t>ส่วนลด   ภบท.  6 %</t>
  </si>
  <si>
    <t>จำนวนเงิน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</si>
  <si>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</si>
  <si>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</si>
  <si>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</si>
  <si>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</si>
  <si>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</si>
  <si>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</si>
  <si>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</si>
  <si>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</si>
  <si>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</si>
  <si>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</si>
  <si>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</si>
  <si>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</si>
  <si>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</si>
  <si>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</si>
  <si>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</si>
  <si>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</si>
  <si>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</si>
  <si>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</si>
  <si>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</si>
  <si>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</si>
  <si>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</si>
  <si>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</si>
  <si>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</si>
  <si>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</si>
  <si>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</si>
  <si>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</si>
  <si>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</si>
  <si>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</si>
  <si>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</si>
  <si>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</si>
  <si>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</si>
  <si>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</si>
  <si>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</si>
  <si>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</si>
  <si>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</si>
  <si>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</si>
  <si>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</si>
  <si>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</si>
  <si>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</si>
  <si>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</si>
  <si>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</si>
  <si>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</si>
  <si>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</si>
  <si>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</si>
  <si>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</si>
  <si>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</si>
  <si>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</si>
  <si>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</si>
  <si>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</si>
  <si>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</si>
  <si>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</si>
  <si>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</si>
  <si>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</si>
  <si>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</si>
  <si>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</si>
  <si>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</si>
  <si>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</si>
  <si>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</si>
  <si>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</si>
  <si>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</si>
  <si>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</si>
  <si>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</si>
  <si>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</si>
  <si>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</si>
  <si>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</si>
  <si>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</si>
  <si>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</si>
  <si>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</si>
  <si>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</si>
  <si>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</si>
  <si>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</si>
  <si>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</si>
  <si>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</si>
  <si>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</si>
  <si>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</si>
  <si>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</si>
  <si>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</si>
  <si>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</si>
  <si>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</si>
  <si>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</si>
  <si>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</si>
  <si>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</si>
  <si>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</si>
  <si>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</si>
  <si>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</si>
  <si>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</si>
  <si>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</si>
  <si>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</si>
  <si>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</si>
  <si>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</si>
  <si>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</si>
  <si>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</si>
  <si>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</si>
  <si>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</si>
  <si>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</si>
  <si>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</si>
  <si>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</si>
  <si>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</si>
  <si>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</si>
  <si>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</si>
  <si>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</si>
  <si>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</si>
  <si>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</si>
  <si>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</si>
  <si>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</si>
  <si>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</si>
  <si>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</si>
  <si>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</si>
  <si>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</si>
  <si>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</si>
  <si>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</si>
  <si>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</si>
  <si>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</si>
  <si>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</si>
  <si>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</si>
  <si>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</si>
  <si>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</si>
  <si>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</si>
  <si>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</si>
  <si>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</si>
  <si>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</si>
  <si>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</si>
  <si>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</si>
  <si>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</si>
  <si>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</si>
  <si>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</si>
  <si>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</si>
  <si>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</si>
  <si>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</si>
  <si>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</si>
  <si>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</si>
  <si>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</si>
  <si>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</si>
  <si>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</si>
  <si>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</si>
  <si>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</si>
  <si>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</si>
  <si>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</si>
  <si>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</si>
  <si>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</si>
  <si>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</si>
  <si>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</si>
  <si>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</si>
  <si>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</si>
  <si>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</si>
  <si>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>เงินสะสมปี 51</t>
  </si>
  <si>
    <t>บวก</t>
  </si>
  <si>
    <t>รับคืนเงินเบิกเกิน</t>
  </si>
  <si>
    <t>เบิกเกินรับคืน</t>
  </si>
  <si>
    <t>เงินอุดหนุนทั่วไป - เบี้ยยังชีพคนชรา</t>
  </si>
  <si>
    <t>เงินอุดหนุนทั่วไป-เบี้ยยังชีพคนชรา</t>
  </si>
  <si>
    <t>ค่าธรรมเนียมสมัครสอบ</t>
  </si>
  <si>
    <t>ประจำเดือน  มิถุนายน 2552</t>
  </si>
  <si>
    <t>เงินอุดหนุนทั่วไป - เบี้ยยังชีพ</t>
  </si>
  <si>
    <t xml:space="preserve"> ณ     วันที่    30   เดือน   มิถุนายน  พ.ศ.  2552</t>
  </si>
  <si>
    <t>หมายเหตุ    1    ประกอบรายงาน  รับ   -   จ่าย   เงินสด      ณ  วันที่   30  มิถุนายน  2552</t>
  </si>
  <si>
    <t>หมายเหตุ   1      ประกอบรายงาน  รับ  -  จ่าย   เงินสด     ณ  วันที่   30 มิถุนายน   2552</t>
  </si>
  <si>
    <t>หมายเหตุ    2      ประกอบรายงาน  รับ  -  จ่าย   เงินสด   ณ วันที่  30 มิถุนายน  2552</t>
  </si>
  <si>
    <t>หมายเหตุ   2      ประกอบงบทดลอง  ณ  วันที่  30  มิถุนายน    2552</t>
  </si>
  <si>
    <t>หมายเหตุ    1     ประกอบงบทดลอง    ณ  วันที่   30 มิถุนายน 2552</t>
  </si>
  <si>
    <t>เงินอุดหนุนทั่วไป - เบี้ยยังชีพฯ</t>
  </si>
  <si>
    <t xml:space="preserve">                                    ประจำเดือน   มิถุนายน  พ.ศ.   2552</t>
  </si>
  <si>
    <t>ณ  วันที่  30 มิถุนายน  2552</t>
  </si>
  <si>
    <t>เอกสารแนบงบเงินสะสม</t>
  </si>
  <si>
    <t>ที่</t>
  </si>
  <si>
    <t>โครงการขยายเขตประปาหมู่ 8</t>
  </si>
  <si>
    <t>โครงการก่อสร้างถนนดินลูกรัง และวางท่อระบายน้ำ ม.4</t>
  </si>
  <si>
    <t>โครงการก่อสร้างถนนดินลูกรัง ม.5</t>
  </si>
  <si>
    <t>เงินเดือนและค่าครองชีพของนักวิชาการศึกษา</t>
  </si>
  <si>
    <t>เงินเดือนและค่าครองชีพของจนท.ตรวจสอบภายใน</t>
  </si>
  <si>
    <t>ค่าครองชีพของนายช่างโยธา</t>
  </si>
  <si>
    <t xml:space="preserve">          ลงชื่อ..........................................                       ลงชื่อ..........................................                           ลงชื่อ..........................................   </t>
  </si>
  <si>
    <t xml:space="preserve">                      ( นายสยาม   สังข์ศร )                                        ( นายสยาม   สังข์ศร )                                        ( นายสยาม   สังข์ศร )</t>
  </si>
  <si>
    <t xml:space="preserve">                                                                                                                                                              นายกองค์การบริหารส่วนตำบลเมืองนาท</t>
  </si>
  <si>
    <t xml:space="preserve">         รักษาราชการแทนหัวหน้าส่วนการคลัง                     ปลัดองค์การบริหารส่วนตำบล               ปลัดองค์การบริหารส่วนตำบล ปฏิบัติหน้าที่แทน</t>
  </si>
  <si>
    <t xml:space="preserve">       รักษาราชการแทนหัวหน้าส่วนการคลัง                     ปลัดองค์การบริหารส่วนตำบล                    ปลัดองค์การบริหารส่วนตำบล ปฏิบัติหน้าที่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</si>
</sst>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7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sz val="12"/>
      <name val="Angsana New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sz val="12"/>
      <name val="Angsana New"/>
      <family val="1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6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6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6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1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9" fillId="0" borderId="10" xfId="17" applyFont="1" applyBorder="1" applyAlignment="1">
      <alignment/>
    </xf>
    <xf numFmtId="43" fontId="9" fillId="0" borderId="11" xfId="17" applyFont="1" applyBorder="1" applyAlignment="1">
      <alignment/>
    </xf>
    <xf numFmtId="43" fontId="9" fillId="0" borderId="0" xfId="17" applyFont="1" applyBorder="1" applyAlignment="1">
      <alignment/>
    </xf>
    <xf numFmtId="0" fontId="0" fillId="0" borderId="0" xfId="0" applyFont="1" applyAlignment="1">
      <alignment/>
    </xf>
    <xf numFmtId="43" fontId="9" fillId="0" borderId="10" xfId="17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9" fillId="0" borderId="1" xfId="17" applyFont="1" applyBorder="1" applyAlignment="1">
      <alignment/>
    </xf>
    <xf numFmtId="43" fontId="9" fillId="0" borderId="13" xfId="17" applyFont="1" applyBorder="1" applyAlignment="1">
      <alignment/>
    </xf>
    <xf numFmtId="43" fontId="9" fillId="0" borderId="2" xfId="17" applyFont="1" applyBorder="1" applyAlignment="1">
      <alignment/>
    </xf>
    <xf numFmtId="0" fontId="13" fillId="0" borderId="0" xfId="0" applyFont="1" applyAlignment="1">
      <alignment/>
    </xf>
    <xf numFmtId="199" fontId="9" fillId="0" borderId="2" xfId="0" applyNumberFormat="1" applyFont="1" applyBorder="1" applyAlignment="1">
      <alignment horizontal="center"/>
    </xf>
    <xf numFmtId="43" fontId="9" fillId="0" borderId="1" xfId="17" applyFont="1" applyBorder="1" applyAlignment="1">
      <alignment horizontal="center"/>
    </xf>
    <xf numFmtId="43" fontId="9" fillId="0" borderId="15" xfId="17" applyFont="1" applyBorder="1" applyAlignment="1">
      <alignment/>
    </xf>
    <xf numFmtId="43" fontId="9" fillId="0" borderId="16" xfId="17" applyFont="1" applyBorder="1" applyAlignment="1">
      <alignment/>
    </xf>
    <xf numFmtId="43" fontId="9" fillId="0" borderId="8" xfId="17" applyFont="1" applyBorder="1" applyAlignment="1">
      <alignment/>
    </xf>
    <xf numFmtId="201" fontId="9" fillId="0" borderId="2" xfId="0" applyNumberFormat="1" applyFont="1" applyBorder="1" applyAlignment="1">
      <alignment horizontal="center"/>
    </xf>
    <xf numFmtId="199" fontId="9" fillId="0" borderId="3" xfId="0" applyNumberFormat="1" applyFont="1" applyBorder="1" applyAlignment="1">
      <alignment horizontal="center"/>
    </xf>
    <xf numFmtId="199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43" fontId="9" fillId="0" borderId="17" xfId="17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6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6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6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9" fillId="0" borderId="2" xfId="17" applyFont="1" applyFill="1" applyBorder="1" applyAlignment="1">
      <alignment/>
    </xf>
    <xf numFmtId="43" fontId="9" fillId="0" borderId="11" xfId="17" applyFont="1" applyFill="1" applyBorder="1" applyAlignment="1">
      <alignment/>
    </xf>
    <xf numFmtId="43" fontId="9" fillId="0" borderId="2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201" fontId="9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9" fillId="0" borderId="17" xfId="17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5" fillId="0" borderId="0" xfId="0" applyFont="1" applyBorder="1" applyAlignment="1">
      <alignment/>
    </xf>
    <xf numFmtId="43" fontId="12" fillId="0" borderId="0" xfId="17" applyFont="1" applyAlignment="1">
      <alignment/>
    </xf>
    <xf numFmtId="43" fontId="12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4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3" fontId="6" fillId="0" borderId="0" xfId="17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9" fillId="0" borderId="2" xfId="17" applyFont="1" applyBorder="1" applyAlignment="1">
      <alignment horizontal="right"/>
    </xf>
    <xf numFmtId="43" fontId="6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0" fillId="0" borderId="0" xfId="0" applyAlignment="1">
      <alignment/>
    </xf>
    <xf numFmtId="43" fontId="0" fillId="0" borderId="0" xfId="17" applyAlignment="1">
      <alignment/>
    </xf>
    <xf numFmtId="0" fontId="0" fillId="0" borderId="10" xfId="0" applyBorder="1" applyAlignment="1">
      <alignment horizontal="center"/>
    </xf>
    <xf numFmtId="43" fontId="0" fillId="0" borderId="10" xfId="17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17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38</xdr:row>
      <xdr:rowOff>47625</xdr:rowOff>
    </xdr:from>
    <xdr:to>
      <xdr:col>4</xdr:col>
      <xdr:colOff>1276350</xdr:colOff>
      <xdr:row>40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7821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82</xdr:row>
      <xdr:rowOff>171450</xdr:rowOff>
    </xdr:from>
    <xdr:to>
      <xdr:col>7</xdr:col>
      <xdr:colOff>57150</xdr:colOff>
      <xdr:row>85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43400" y="20107275"/>
          <a:ext cx="1609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</a:t>
          </a:r>
        </a:p>
      </xdr:txBody>
    </xdr:sp>
    <xdr:clientData/>
  </xdr:twoCellAnchor>
  <xdr:twoCellAnchor>
    <xdr:from>
      <xdr:col>7</xdr:col>
      <xdr:colOff>57150</xdr:colOff>
      <xdr:row>54</xdr:row>
      <xdr:rowOff>133350</xdr:rowOff>
    </xdr:from>
    <xdr:to>
      <xdr:col>7</xdr:col>
      <xdr:colOff>142875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953125" y="134112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H124"/>
  <sheetViews>
    <sheetView workbookViewId="0" topLeftCell="A13">
      <selection activeCell="B46" sqref="B46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5" customWidth="1"/>
    <col min="8" max="8" width="13.8515625" style="2" customWidth="1"/>
    <col min="9" max="16384" width="9.140625" style="2" customWidth="1"/>
  </cols>
  <sheetData>
    <row r="1" spans="2:5" ht="23.25" customHeight="1">
      <c r="B1" s="138" t="s">
        <v>96</v>
      </c>
      <c r="C1" s="138"/>
      <c r="D1" s="138"/>
      <c r="E1" s="138"/>
    </row>
    <row r="2" spans="2:5" ht="25.5" customHeight="1">
      <c r="B2" s="138" t="s">
        <v>86</v>
      </c>
      <c r="C2" s="138"/>
      <c r="D2" s="138"/>
      <c r="E2" s="138"/>
    </row>
    <row r="3" spans="2:5" ht="24.75" customHeight="1">
      <c r="B3" s="138" t="s">
        <v>157</v>
      </c>
      <c r="C3" s="138"/>
      <c r="D3" s="138"/>
      <c r="E3" s="138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8</v>
      </c>
      <c r="C6" s="14" t="s">
        <v>3</v>
      </c>
      <c r="D6" s="15" t="s">
        <v>10</v>
      </c>
      <c r="E6" s="15" t="s">
        <v>7</v>
      </c>
    </row>
    <row r="7" spans="2:5" ht="21">
      <c r="B7" s="18"/>
      <c r="C7" s="17" t="s">
        <v>4</v>
      </c>
      <c r="D7" s="18"/>
      <c r="E7" s="18"/>
    </row>
    <row r="8" spans="2:5" ht="21">
      <c r="B8" s="16" t="s">
        <v>92</v>
      </c>
      <c r="C8" s="37" t="s">
        <v>93</v>
      </c>
      <c r="D8" s="19" t="e">
        <f>#REF!</f>
        <v>#REF!</v>
      </c>
      <c r="E8" s="16"/>
    </row>
    <row r="9" spans="2:8" ht="21">
      <c r="B9" s="16" t="s">
        <v>97</v>
      </c>
      <c r="C9" s="7">
        <v>21</v>
      </c>
      <c r="D9" s="19" t="e">
        <f>#REF!</f>
        <v>#REF!</v>
      </c>
      <c r="E9" s="4"/>
      <c r="H9" s="105" t="e">
        <f>SUM(D8:D13)</f>
        <v>#REF!</v>
      </c>
    </row>
    <row r="10" spans="2:8" ht="21">
      <c r="B10" s="16" t="s">
        <v>143</v>
      </c>
      <c r="C10" s="7">
        <v>22</v>
      </c>
      <c r="D10" s="125" t="e">
        <f>#REF!</f>
        <v>#REF!</v>
      </c>
      <c r="E10" s="126"/>
      <c r="H10" s="105"/>
    </row>
    <row r="11" spans="2:8" ht="21">
      <c r="B11" s="3" t="s">
        <v>98</v>
      </c>
      <c r="C11" s="7">
        <v>22</v>
      </c>
      <c r="D11" s="125" t="e">
        <f>#REF!</f>
        <v>#REF!</v>
      </c>
      <c r="E11" s="126"/>
      <c r="H11" s="105"/>
    </row>
    <row r="12" spans="2:8" ht="21">
      <c r="B12" s="3" t="s">
        <v>99</v>
      </c>
      <c r="C12" s="7">
        <v>22</v>
      </c>
      <c r="D12" s="125" t="e">
        <f>#REF!</f>
        <v>#REF!</v>
      </c>
      <c r="E12" s="126"/>
      <c r="H12" s="105"/>
    </row>
    <row r="13" spans="2:8" ht="21">
      <c r="B13" s="3" t="s">
        <v>100</v>
      </c>
      <c r="C13" s="7">
        <v>22</v>
      </c>
      <c r="D13" s="125" t="e">
        <f>#REF!</f>
        <v>#REF!</v>
      </c>
      <c r="E13" s="126"/>
      <c r="H13" s="105" t="e">
        <f>H9-H12</f>
        <v>#REF!</v>
      </c>
    </row>
    <row r="14" spans="2:5" ht="21">
      <c r="B14" s="16" t="s">
        <v>129</v>
      </c>
      <c r="C14" s="7"/>
      <c r="D14" s="125" t="e">
        <f>#REF!</f>
        <v>#REF!</v>
      </c>
      <c r="E14" s="126"/>
    </row>
    <row r="15" spans="2:8" ht="21">
      <c r="B15" s="3" t="s">
        <v>107</v>
      </c>
      <c r="C15" s="7">
        <v>90</v>
      </c>
      <c r="D15" s="125" t="e">
        <f>#REF!</f>
        <v>#REF!</v>
      </c>
      <c r="E15" s="126"/>
      <c r="H15" s="105" t="e">
        <f>SUM(D9:D13)</f>
        <v>#REF!</v>
      </c>
    </row>
    <row r="16" spans="2:5" ht="21">
      <c r="B16" s="3" t="s">
        <v>94</v>
      </c>
      <c r="C16" s="7">
        <v>0</v>
      </c>
      <c r="D16" s="125" t="e">
        <f>#REF!</f>
        <v>#REF!</v>
      </c>
      <c r="E16" s="126"/>
    </row>
    <row r="17" spans="2:5" ht="21">
      <c r="B17" s="3" t="s">
        <v>41</v>
      </c>
      <c r="C17" s="7">
        <v>100</v>
      </c>
      <c r="D17" s="125" t="e">
        <f>#REF!</f>
        <v>#REF!</v>
      </c>
      <c r="E17" s="126"/>
    </row>
    <row r="18" spans="2:5" ht="21">
      <c r="B18" s="3" t="s">
        <v>42</v>
      </c>
      <c r="C18" s="7">
        <v>120</v>
      </c>
      <c r="D18" s="125" t="e">
        <f>#REF!</f>
        <v>#REF!</v>
      </c>
      <c r="E18" s="126"/>
    </row>
    <row r="19" spans="2:5" ht="21">
      <c r="B19" s="3" t="s">
        <v>43</v>
      </c>
      <c r="C19" s="15">
        <v>130</v>
      </c>
      <c r="D19" s="125" t="e">
        <f>#REF!</f>
        <v>#REF!</v>
      </c>
      <c r="E19" s="126"/>
    </row>
    <row r="20" spans="2:5" ht="21">
      <c r="B20" s="3" t="s">
        <v>44</v>
      </c>
      <c r="C20" s="15">
        <v>200</v>
      </c>
      <c r="D20" s="125" t="e">
        <f>#REF!</f>
        <v>#REF!</v>
      </c>
      <c r="E20" s="126"/>
    </row>
    <row r="21" spans="2:5" ht="21">
      <c r="B21" s="3" t="s">
        <v>45</v>
      </c>
      <c r="C21" s="15">
        <v>250</v>
      </c>
      <c r="D21" s="125" t="e">
        <f>#REF!</f>
        <v>#REF!</v>
      </c>
      <c r="E21" s="126"/>
    </row>
    <row r="22" spans="2:5" ht="21">
      <c r="B22" s="3" t="s">
        <v>46</v>
      </c>
      <c r="C22" s="15">
        <v>270</v>
      </c>
      <c r="D22" s="125" t="e">
        <f>#REF!</f>
        <v>#REF!</v>
      </c>
      <c r="E22" s="126"/>
    </row>
    <row r="23" spans="2:5" ht="21">
      <c r="B23" s="3" t="s">
        <v>47</v>
      </c>
      <c r="C23" s="15">
        <v>300</v>
      </c>
      <c r="D23" s="125" t="e">
        <f>#REF!</f>
        <v>#REF!</v>
      </c>
      <c r="E23" s="126"/>
    </row>
    <row r="24" spans="2:5" ht="21">
      <c r="B24" s="3" t="s">
        <v>22</v>
      </c>
      <c r="C24" s="15">
        <v>400</v>
      </c>
      <c r="D24" s="125" t="e">
        <f>#REF!</f>
        <v>#REF!</v>
      </c>
      <c r="E24" s="126"/>
    </row>
    <row r="25" spans="2:5" ht="21">
      <c r="B25" s="3" t="s">
        <v>119</v>
      </c>
      <c r="C25" s="15">
        <v>450</v>
      </c>
      <c r="D25" s="125" t="e">
        <f>#REF!</f>
        <v>#REF!</v>
      </c>
      <c r="E25" s="126"/>
    </row>
    <row r="26" spans="2:5" ht="21">
      <c r="B26" s="3" t="s">
        <v>95</v>
      </c>
      <c r="C26" s="15">
        <v>500</v>
      </c>
      <c r="D26" s="125" t="e">
        <f>#REF!</f>
        <v>#REF!</v>
      </c>
      <c r="E26" s="126"/>
    </row>
    <row r="27" spans="2:5" ht="21">
      <c r="B27" s="3" t="s">
        <v>137</v>
      </c>
      <c r="C27" s="15">
        <v>550</v>
      </c>
      <c r="D27" s="125" t="e">
        <f>#REF!</f>
        <v>#REF!</v>
      </c>
      <c r="E27" s="126"/>
    </row>
    <row r="28" spans="2:5" ht="21">
      <c r="B28" s="3" t="s">
        <v>156</v>
      </c>
      <c r="C28" s="15"/>
      <c r="D28" s="125" t="e">
        <f>#REF!</f>
        <v>#REF!</v>
      </c>
      <c r="E28" s="126"/>
    </row>
    <row r="29" spans="2:5" ht="21">
      <c r="B29" s="3" t="s">
        <v>117</v>
      </c>
      <c r="C29" s="15">
        <v>821</v>
      </c>
      <c r="D29" s="125"/>
      <c r="E29" s="126" t="e">
        <f>#REF!</f>
        <v>#REF!</v>
      </c>
    </row>
    <row r="30" spans="2:5" ht="21">
      <c r="B30" s="3" t="s">
        <v>116</v>
      </c>
      <c r="C30" s="15">
        <v>900</v>
      </c>
      <c r="D30" s="19"/>
      <c r="E30" s="4" t="e">
        <f>#REF!</f>
        <v>#REF!</v>
      </c>
    </row>
    <row r="31" spans="2:5" ht="21">
      <c r="B31" s="3" t="s">
        <v>124</v>
      </c>
      <c r="C31" s="15">
        <v>600</v>
      </c>
      <c r="D31" s="19"/>
      <c r="E31" s="121" t="s">
        <v>130</v>
      </c>
    </row>
    <row r="32" spans="2:5" ht="21">
      <c r="B32" s="3" t="s">
        <v>101</v>
      </c>
      <c r="C32" s="15">
        <v>602</v>
      </c>
      <c r="D32" s="19"/>
      <c r="E32" s="4" t="e">
        <f>#REF!</f>
        <v>#REF!</v>
      </c>
    </row>
    <row r="33" spans="2:5" ht="21">
      <c r="B33" s="3" t="s">
        <v>110</v>
      </c>
      <c r="C33" s="15">
        <v>3002</v>
      </c>
      <c r="D33" s="19"/>
      <c r="E33" s="4" t="e">
        <f>#REF!</f>
        <v>#REF!</v>
      </c>
    </row>
    <row r="34" spans="2:5" ht="21">
      <c r="B34" s="3" t="s">
        <v>132</v>
      </c>
      <c r="C34" s="15">
        <v>700</v>
      </c>
      <c r="D34" s="19"/>
      <c r="E34" s="4" t="e">
        <f>#REF!</f>
        <v>#REF!</v>
      </c>
    </row>
    <row r="35" spans="2:5" ht="21">
      <c r="B35" s="3" t="s">
        <v>102</v>
      </c>
      <c r="C35" s="15">
        <v>703</v>
      </c>
      <c r="D35" s="19"/>
      <c r="E35" s="4" t="e">
        <f>#REF!</f>
        <v>#REF!</v>
      </c>
    </row>
    <row r="36" spans="2:5" ht="21">
      <c r="B36" s="18"/>
      <c r="C36" s="20"/>
      <c r="D36" s="114"/>
      <c r="E36" s="5" t="e">
        <f>#REF!</f>
        <v>#REF!</v>
      </c>
    </row>
    <row r="37" spans="2:8" ht="21.75" customHeight="1" thickBot="1">
      <c r="B37" s="6"/>
      <c r="C37" s="21"/>
      <c r="D37" s="22" t="e">
        <f>SUM(D8:D35)</f>
        <v>#REF!</v>
      </c>
      <c r="E37" s="22" t="e">
        <f>SUM(งบทดลอง!E29:E36)</f>
        <v>#REF!</v>
      </c>
      <c r="G37" s="29"/>
      <c r="H37" s="28"/>
    </row>
    <row r="38" spans="2:7" s="28" customFormat="1" ht="8.25" customHeight="1" thickTop="1">
      <c r="B38" s="6"/>
      <c r="C38" s="23"/>
      <c r="D38" s="24"/>
      <c r="E38" s="24"/>
      <c r="G38" s="29"/>
    </row>
    <row r="39" spans="2:7" s="28" customFormat="1" ht="22.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2:7" s="28" customFormat="1" ht="18.75" customHeight="1">
      <c r="B42" s="27"/>
      <c r="C42" s="27"/>
      <c r="D42" s="27"/>
      <c r="E42" s="27"/>
      <c r="G42" s="29"/>
    </row>
    <row r="43" spans="1:7" s="28" customFormat="1" ht="21">
      <c r="A43" s="84" t="s">
        <v>174</v>
      </c>
      <c r="C43" s="83"/>
      <c r="D43" s="83"/>
      <c r="E43" s="83"/>
      <c r="F43" s="77"/>
      <c r="G43" s="29"/>
    </row>
    <row r="44" spans="1:7" s="28" customFormat="1" ht="21">
      <c r="A44" s="84" t="s">
        <v>175</v>
      </c>
      <c r="C44" s="83"/>
      <c r="D44" s="83"/>
      <c r="E44" s="83"/>
      <c r="F44" s="77"/>
      <c r="G44" s="29"/>
    </row>
    <row r="45" spans="1:7" s="28" customFormat="1" ht="21">
      <c r="A45" s="84" t="s">
        <v>177</v>
      </c>
      <c r="C45" s="81"/>
      <c r="D45" s="81"/>
      <c r="E45" s="81"/>
      <c r="F45" s="77"/>
      <c r="G45" s="29"/>
    </row>
    <row r="46" spans="1:7" s="28" customFormat="1" ht="21">
      <c r="A46" s="28" t="s">
        <v>176</v>
      </c>
      <c r="C46" s="23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6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9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6"/>
      <c r="E56" s="29"/>
      <c r="G56" s="29"/>
    </row>
    <row r="57" spans="3:7" s="28" customFormat="1" ht="21">
      <c r="C57" s="25"/>
      <c r="D57" s="29"/>
      <c r="E57" s="29"/>
      <c r="G57" s="29"/>
    </row>
    <row r="58" spans="3:7" s="28" customFormat="1" ht="21">
      <c r="C58" s="23"/>
      <c r="D58" s="26"/>
      <c r="E58" s="29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6"/>
      <c r="G64" s="29"/>
    </row>
    <row r="65" spans="3:7" s="28" customFormat="1" ht="21">
      <c r="C65" s="23"/>
      <c r="D65" s="29"/>
      <c r="E65" s="29"/>
      <c r="G65" s="29"/>
    </row>
    <row r="66" spans="3:7" s="28" customFormat="1" ht="23.25">
      <c r="C66" s="23"/>
      <c r="D66" s="30"/>
      <c r="E66" s="30"/>
      <c r="G66" s="32"/>
    </row>
    <row r="67" spans="3:7" s="28" customFormat="1" ht="23.25">
      <c r="C67" s="23"/>
      <c r="D67" s="30"/>
      <c r="E67" s="30"/>
      <c r="F67" s="31"/>
      <c r="G67" s="35"/>
    </row>
    <row r="68" spans="2:7" s="28" customFormat="1" ht="23.25">
      <c r="B68" s="31"/>
      <c r="C68" s="31"/>
      <c r="D68" s="31"/>
      <c r="E68" s="31"/>
      <c r="F68" s="34"/>
      <c r="G68" s="35"/>
    </row>
    <row r="69" spans="2:7" s="28" customFormat="1" ht="24">
      <c r="B69" s="33"/>
      <c r="C69" s="34"/>
      <c r="D69" s="35"/>
      <c r="E69" s="34"/>
      <c r="F69" s="34"/>
      <c r="G69" s="96"/>
    </row>
    <row r="70" spans="2:7" s="28" customFormat="1" ht="24">
      <c r="B70" s="33"/>
      <c r="C70" s="34"/>
      <c r="D70" s="35"/>
      <c r="E70" s="33"/>
      <c r="F70" s="33"/>
      <c r="G70" s="96"/>
    </row>
    <row r="71" spans="2:7" s="28" customFormat="1" ht="24">
      <c r="B71" s="33"/>
      <c r="C71" s="33"/>
      <c r="D71" s="33"/>
      <c r="E71" s="36"/>
      <c r="F71" s="33"/>
      <c r="G71" s="29"/>
    </row>
    <row r="72" spans="2:7" s="28" customFormat="1" ht="24">
      <c r="B72" s="33"/>
      <c r="C72" s="33"/>
      <c r="D72" s="33"/>
      <c r="E72" s="36"/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="28" customFormat="1" ht="21">
      <c r="G122" s="29"/>
    </row>
    <row r="123" spans="7:8" s="28" customFormat="1" ht="21">
      <c r="G123" s="95"/>
      <c r="H123" s="2"/>
    </row>
    <row r="124" spans="2:5" ht="21">
      <c r="B124" s="28"/>
      <c r="C124" s="28"/>
      <c r="D124" s="28"/>
      <c r="E124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41"/>
  </sheetPr>
  <dimension ref="B1:K90"/>
  <sheetViews>
    <sheetView zoomScale="115" zoomScaleNormal="115" zoomScaleSheetLayoutView="100" workbookViewId="0" topLeftCell="B61">
      <selection activeCell="D78" sqref="D78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6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39" t="s">
        <v>103</v>
      </c>
      <c r="C1" s="139"/>
      <c r="D1" s="139"/>
      <c r="E1" s="139"/>
      <c r="F1" s="139"/>
    </row>
    <row r="2" spans="2:6" ht="23.25" customHeight="1">
      <c r="B2" s="139" t="s">
        <v>6</v>
      </c>
      <c r="C2" s="139"/>
      <c r="D2" s="139"/>
      <c r="E2" s="139"/>
      <c r="F2" s="139"/>
    </row>
    <row r="3" spans="2:6" ht="23.25" customHeight="1">
      <c r="B3" s="91"/>
      <c r="C3" s="91"/>
      <c r="D3" s="91"/>
      <c r="E3" s="107" t="s">
        <v>147</v>
      </c>
      <c r="F3" s="107"/>
    </row>
    <row r="4" spans="2:6" ht="23.25" customHeight="1">
      <c r="B4" s="139" t="s">
        <v>36</v>
      </c>
      <c r="C4" s="139"/>
      <c r="D4" s="139"/>
      <c r="E4" s="139"/>
      <c r="F4" s="139"/>
    </row>
    <row r="5" spans="2:6" ht="23.25" customHeight="1">
      <c r="B5" s="91"/>
      <c r="C5" s="91"/>
      <c r="D5" s="107" t="s">
        <v>164</v>
      </c>
      <c r="E5" s="107"/>
      <c r="F5" s="91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40" t="s">
        <v>11</v>
      </c>
      <c r="C7" s="141"/>
      <c r="D7" s="51"/>
      <c r="E7" s="52"/>
      <c r="F7" s="53" t="s">
        <v>14</v>
      </c>
    </row>
    <row r="8" spans="2:6" ht="19.5">
      <c r="B8" s="38" t="s">
        <v>12</v>
      </c>
      <c r="C8" s="38" t="s">
        <v>13</v>
      </c>
      <c r="D8" s="40" t="s">
        <v>8</v>
      </c>
      <c r="E8" s="41" t="s">
        <v>9</v>
      </c>
      <c r="F8" s="39" t="s">
        <v>13</v>
      </c>
    </row>
    <row r="9" spans="2:6" ht="20.25" thickBot="1">
      <c r="B9" s="54" t="s">
        <v>5</v>
      </c>
      <c r="C9" s="54" t="s">
        <v>5</v>
      </c>
      <c r="D9" s="55"/>
      <c r="E9" s="56"/>
      <c r="F9" s="57" t="s">
        <v>5</v>
      </c>
    </row>
    <row r="10" spans="2:6" ht="20.25" thickTop="1">
      <c r="B10" s="58"/>
      <c r="C10" s="59">
        <v>10855023.23</v>
      </c>
      <c r="D10" s="48" t="s">
        <v>15</v>
      </c>
      <c r="E10" s="52"/>
      <c r="F10" s="60">
        <v>13870572.7</v>
      </c>
    </row>
    <row r="11" spans="2:6" ht="19.5">
      <c r="B11" s="58"/>
      <c r="C11" s="60"/>
      <c r="D11" s="61" t="s">
        <v>108</v>
      </c>
      <c r="E11" s="62"/>
      <c r="F11" s="60"/>
    </row>
    <row r="12" spans="2:6" ht="19.5">
      <c r="B12" s="58">
        <v>71000</v>
      </c>
      <c r="C12" s="60">
        <v>73183.92</v>
      </c>
      <c r="D12" s="48" t="s">
        <v>16</v>
      </c>
      <c r="E12" s="62">
        <v>100</v>
      </c>
      <c r="F12" s="122">
        <f>หมายเหตุประกอบงบ!C4</f>
        <v>919.6</v>
      </c>
    </row>
    <row r="13" spans="2:6" ht="19.5">
      <c r="B13" s="58">
        <v>42700</v>
      </c>
      <c r="C13" s="60">
        <v>2871</v>
      </c>
      <c r="D13" s="48" t="s">
        <v>17</v>
      </c>
      <c r="E13" s="62">
        <v>120</v>
      </c>
      <c r="F13" s="122">
        <f>หมายเหตุประกอบงบ!C7</f>
        <v>51</v>
      </c>
    </row>
    <row r="14" spans="2:6" ht="19.5">
      <c r="B14" s="58">
        <v>31000</v>
      </c>
      <c r="C14" s="60">
        <v>18237.63</v>
      </c>
      <c r="D14" s="48" t="s">
        <v>18</v>
      </c>
      <c r="E14" s="62">
        <v>200</v>
      </c>
      <c r="F14" s="122">
        <f>หมายเหตุประกอบงบ!C15</f>
        <v>0</v>
      </c>
    </row>
    <row r="15" spans="2:6" ht="19.5">
      <c r="B15" s="63">
        <v>0</v>
      </c>
      <c r="C15" s="60">
        <v>0</v>
      </c>
      <c r="D15" s="48" t="s">
        <v>19</v>
      </c>
      <c r="E15" s="62">
        <v>250</v>
      </c>
      <c r="F15" s="122">
        <v>0</v>
      </c>
    </row>
    <row r="16" spans="2:6" ht="19.5">
      <c r="B16" s="58">
        <v>160500</v>
      </c>
      <c r="C16" s="122">
        <v>16534.75</v>
      </c>
      <c r="D16" s="48" t="s">
        <v>20</v>
      </c>
      <c r="E16" s="62">
        <v>300</v>
      </c>
      <c r="F16" s="122">
        <f>หมายเหตุประกอบงบ!C17</f>
        <v>9000</v>
      </c>
    </row>
    <row r="17" spans="2:6" ht="19.5">
      <c r="B17" s="58">
        <v>0</v>
      </c>
      <c r="C17" s="60">
        <v>0</v>
      </c>
      <c r="D17" s="48" t="s">
        <v>40</v>
      </c>
      <c r="E17" s="62">
        <v>350</v>
      </c>
      <c r="F17" s="122">
        <v>0</v>
      </c>
    </row>
    <row r="18" spans="2:6" ht="19.5">
      <c r="B18" s="58">
        <v>8164000</v>
      </c>
      <c r="C18" s="60">
        <v>6789243.12</v>
      </c>
      <c r="D18" s="48" t="s">
        <v>21</v>
      </c>
      <c r="E18" s="62">
        <v>1000</v>
      </c>
      <c r="F18" s="122">
        <f>หมายเหตุประกอบงบ!C20</f>
        <v>1078405.1900000002</v>
      </c>
    </row>
    <row r="19" spans="2:6" ht="19.5">
      <c r="B19" s="58">
        <v>6796096</v>
      </c>
      <c r="C19" s="122">
        <v>5424369.01</v>
      </c>
      <c r="D19" s="48" t="s">
        <v>22</v>
      </c>
      <c r="E19" s="62">
        <v>2000</v>
      </c>
      <c r="F19" s="60">
        <f>หมายเหตุประกอบงบ!C30</f>
        <v>1107392</v>
      </c>
    </row>
    <row r="20" spans="2:6" ht="20.25" thickBot="1">
      <c r="B20" s="64">
        <f>SUM(B12:B19)</f>
        <v>15265296</v>
      </c>
      <c r="C20" s="43">
        <f>SUM(C12:C19)</f>
        <v>12324439.43</v>
      </c>
      <c r="D20" s="48"/>
      <c r="E20" s="62"/>
      <c r="F20" s="65">
        <f>SUM(F12:F19)</f>
        <v>2195767.79</v>
      </c>
    </row>
    <row r="21" spans="2:6" ht="20.25" thickTop="1">
      <c r="B21" s="44"/>
      <c r="C21" s="60"/>
      <c r="D21" s="48" t="s">
        <v>38</v>
      </c>
      <c r="E21" s="62">
        <v>3000</v>
      </c>
      <c r="F21" s="66">
        <v>0</v>
      </c>
    </row>
    <row r="22" spans="2:6" ht="19.5">
      <c r="B22" s="48"/>
      <c r="C22" s="60"/>
      <c r="D22" s="48" t="s">
        <v>138</v>
      </c>
      <c r="E22" s="67">
        <v>602</v>
      </c>
      <c r="F22" s="60">
        <v>0</v>
      </c>
    </row>
    <row r="23" spans="2:6" ht="19.5">
      <c r="B23" s="48"/>
      <c r="C23" s="60"/>
      <c r="D23" s="48" t="s">
        <v>104</v>
      </c>
      <c r="E23" s="67">
        <v>600</v>
      </c>
      <c r="F23" s="60">
        <v>0</v>
      </c>
    </row>
    <row r="24" spans="2:6" ht="19.5">
      <c r="B24" s="48"/>
      <c r="C24" s="60">
        <v>339794.83</v>
      </c>
      <c r="D24" s="48" t="s">
        <v>115</v>
      </c>
      <c r="E24" s="67">
        <v>900</v>
      </c>
      <c r="F24" s="60">
        <f>หมายเหตุประกอบงบ!C50</f>
        <v>123491.51000000001</v>
      </c>
    </row>
    <row r="25" spans="2:6" ht="19.5">
      <c r="B25" s="48"/>
      <c r="C25" s="60">
        <v>3480</v>
      </c>
      <c r="D25" s="48" t="s">
        <v>48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106</v>
      </c>
      <c r="E26" s="67"/>
      <c r="F26" s="60">
        <v>0</v>
      </c>
    </row>
    <row r="27" spans="2:6" ht="19.5">
      <c r="B27" s="48"/>
      <c r="C27" s="60">
        <v>1693418</v>
      </c>
      <c r="D27" s="48" t="s">
        <v>105</v>
      </c>
      <c r="E27" s="67">
        <v>90</v>
      </c>
      <c r="F27" s="122">
        <v>328768</v>
      </c>
    </row>
    <row r="28" spans="2:6" ht="19.5">
      <c r="B28" s="48"/>
      <c r="C28" s="60">
        <v>0</v>
      </c>
      <c r="D28" s="48" t="s">
        <v>151</v>
      </c>
      <c r="E28" s="62"/>
      <c r="F28" s="60">
        <v>0</v>
      </c>
    </row>
    <row r="29" spans="2:6" ht="19.5">
      <c r="B29" s="48"/>
      <c r="C29" s="42">
        <f>SUM(C21:C28)</f>
        <v>2036692.83</v>
      </c>
      <c r="D29" s="48"/>
      <c r="E29" s="62"/>
      <c r="F29" s="42">
        <f>SUM(F21:F28)</f>
        <v>452259.51</v>
      </c>
    </row>
    <row r="30" spans="2:6" ht="20.25" thickBot="1">
      <c r="B30" s="48"/>
      <c r="C30" s="43">
        <f>SUM(C29,C20)</f>
        <v>14361132.26</v>
      </c>
      <c r="D30" s="48" t="s">
        <v>23</v>
      </c>
      <c r="E30" s="68"/>
      <c r="F30" s="65">
        <f>SUM(F29,F20)</f>
        <v>2648027.3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9.75" customHeight="1">
      <c r="B44" s="48"/>
      <c r="C44" s="44"/>
      <c r="D44" s="48"/>
      <c r="E44" s="69"/>
      <c r="F44" s="44"/>
    </row>
    <row r="45" spans="2:6" ht="18.75" customHeight="1" thickBot="1">
      <c r="B45" s="49"/>
      <c r="C45" s="49"/>
      <c r="D45" s="70" t="s">
        <v>37</v>
      </c>
      <c r="E45" s="49"/>
      <c r="F45" s="49"/>
    </row>
    <row r="46" spans="2:6" ht="18.75" customHeight="1" thickTop="1">
      <c r="B46" s="142" t="s">
        <v>11</v>
      </c>
      <c r="C46" s="143"/>
      <c r="D46" s="51"/>
      <c r="E46" s="52"/>
      <c r="F46" s="41" t="s">
        <v>14</v>
      </c>
    </row>
    <row r="47" spans="2:6" ht="18.75" customHeight="1">
      <c r="B47" s="38" t="s">
        <v>12</v>
      </c>
      <c r="C47" s="39" t="s">
        <v>13</v>
      </c>
      <c r="D47" s="50" t="s">
        <v>8</v>
      </c>
      <c r="E47" s="41" t="s">
        <v>9</v>
      </c>
      <c r="F47" s="39" t="s">
        <v>13</v>
      </c>
    </row>
    <row r="48" spans="2:6" ht="18.75" customHeight="1" thickBot="1">
      <c r="B48" s="54" t="s">
        <v>5</v>
      </c>
      <c r="C48" s="57" t="s">
        <v>5</v>
      </c>
      <c r="D48" s="49"/>
      <c r="E48" s="56"/>
      <c r="F48" s="57" t="s">
        <v>5</v>
      </c>
    </row>
    <row r="49" spans="2:6" ht="18.75" customHeight="1" thickTop="1">
      <c r="B49" s="58"/>
      <c r="C49" s="60"/>
      <c r="D49" s="61" t="s">
        <v>24</v>
      </c>
      <c r="E49" s="67"/>
      <c r="F49" s="60"/>
    </row>
    <row r="50" spans="2:6" ht="18.75" customHeight="1">
      <c r="B50" s="58">
        <v>232244</v>
      </c>
      <c r="C50" s="97">
        <v>175112</v>
      </c>
      <c r="D50" s="48" t="s">
        <v>25</v>
      </c>
      <c r="E50" s="67">
        <v>5000</v>
      </c>
      <c r="F50" s="60">
        <v>5578</v>
      </c>
    </row>
    <row r="51" spans="2:6" ht="18.75" customHeight="1">
      <c r="B51" s="58">
        <v>2032080</v>
      </c>
      <c r="C51" s="97">
        <v>1425894</v>
      </c>
      <c r="D51" s="48" t="s">
        <v>26</v>
      </c>
      <c r="E51" s="67">
        <v>5100</v>
      </c>
      <c r="F51" s="60">
        <v>155890</v>
      </c>
    </row>
    <row r="52" spans="2:6" ht="18.75" customHeight="1">
      <c r="B52" s="58">
        <v>98400</v>
      </c>
      <c r="C52" s="97">
        <v>73800</v>
      </c>
      <c r="D52" s="48" t="s">
        <v>27</v>
      </c>
      <c r="E52" s="67">
        <v>5120</v>
      </c>
      <c r="F52" s="60">
        <v>8200</v>
      </c>
    </row>
    <row r="53" spans="2:6" ht="18.75" customHeight="1">
      <c r="B53" s="58">
        <v>466230</v>
      </c>
      <c r="C53" s="97">
        <v>392717</v>
      </c>
      <c r="D53" s="48" t="s">
        <v>28</v>
      </c>
      <c r="E53" s="67">
        <v>5130</v>
      </c>
      <c r="F53" s="60">
        <v>55780</v>
      </c>
    </row>
    <row r="54" spans="2:9" ht="18.75" customHeight="1">
      <c r="B54" s="58">
        <v>2031470</v>
      </c>
      <c r="C54" s="97">
        <v>1047325</v>
      </c>
      <c r="D54" s="48" t="s">
        <v>29</v>
      </c>
      <c r="E54" s="67">
        <v>5200</v>
      </c>
      <c r="F54" s="60">
        <v>117084</v>
      </c>
      <c r="I54" s="112"/>
    </row>
    <row r="55" spans="2:11" ht="18.75" customHeight="1">
      <c r="B55" s="58">
        <v>2476000</v>
      </c>
      <c r="C55" s="97">
        <v>982648.4</v>
      </c>
      <c r="D55" s="48" t="s">
        <v>30</v>
      </c>
      <c r="E55" s="67">
        <v>5250</v>
      </c>
      <c r="F55" s="60">
        <v>80368.39</v>
      </c>
      <c r="I55" s="112"/>
      <c r="J55" s="112"/>
      <c r="K55" s="113"/>
    </row>
    <row r="56" spans="2:11" ht="18.75" customHeight="1">
      <c r="B56" s="58">
        <v>510000</v>
      </c>
      <c r="C56" s="97">
        <v>175350</v>
      </c>
      <c r="D56" s="48" t="s">
        <v>30</v>
      </c>
      <c r="E56" s="67">
        <v>6250</v>
      </c>
      <c r="F56" s="60">
        <v>99500</v>
      </c>
      <c r="I56" s="112"/>
      <c r="J56" s="112"/>
      <c r="K56" s="113"/>
    </row>
    <row r="57" spans="2:6" ht="18.75" customHeight="1">
      <c r="B57" s="58">
        <v>210000</v>
      </c>
      <c r="C57" s="97">
        <v>212823</v>
      </c>
      <c r="D57" s="48" t="s">
        <v>31</v>
      </c>
      <c r="E57" s="67">
        <v>5270</v>
      </c>
      <c r="F57" s="60">
        <v>38217</v>
      </c>
    </row>
    <row r="58" spans="2:6" ht="18.75" customHeight="1">
      <c r="B58" s="58">
        <v>774096</v>
      </c>
      <c r="C58" s="97">
        <v>258103.2</v>
      </c>
      <c r="D58" s="48" t="s">
        <v>31</v>
      </c>
      <c r="E58" s="67">
        <v>6270</v>
      </c>
      <c r="F58" s="60">
        <v>0</v>
      </c>
    </row>
    <row r="59" spans="2:6" ht="18.75" customHeight="1">
      <c r="B59" s="58">
        <v>148000</v>
      </c>
      <c r="C59" s="97">
        <v>79798.48</v>
      </c>
      <c r="D59" s="48" t="s">
        <v>32</v>
      </c>
      <c r="E59" s="67">
        <v>5300</v>
      </c>
      <c r="F59" s="60">
        <v>6951.29</v>
      </c>
    </row>
    <row r="60" spans="2:6" ht="18.75" customHeight="1">
      <c r="B60" s="58">
        <v>176000</v>
      </c>
      <c r="C60" s="97">
        <v>117000</v>
      </c>
      <c r="D60" s="48" t="s">
        <v>33</v>
      </c>
      <c r="E60" s="67">
        <v>5400</v>
      </c>
      <c r="F60" s="60">
        <v>0</v>
      </c>
    </row>
    <row r="61" spans="2:6" ht="18.75" customHeight="1">
      <c r="B61" s="58">
        <v>1487650</v>
      </c>
      <c r="C61" s="97">
        <v>771157.97</v>
      </c>
      <c r="D61" s="48" t="s">
        <v>33</v>
      </c>
      <c r="E61" s="67">
        <v>6400</v>
      </c>
      <c r="F61" s="60">
        <v>403440.87</v>
      </c>
    </row>
    <row r="62" spans="2:6" ht="18.75" customHeight="1">
      <c r="B62" s="58">
        <v>0</v>
      </c>
      <c r="C62" s="97">
        <v>0</v>
      </c>
      <c r="D62" s="48" t="s">
        <v>34</v>
      </c>
      <c r="E62" s="67">
        <v>5450</v>
      </c>
      <c r="F62" s="60">
        <v>0</v>
      </c>
    </row>
    <row r="63" spans="2:6" ht="18.75" customHeight="1">
      <c r="B63" s="58">
        <v>435726</v>
      </c>
      <c r="C63" s="97">
        <v>196610</v>
      </c>
      <c r="D63" s="48" t="s">
        <v>34</v>
      </c>
      <c r="E63" s="67">
        <v>6450</v>
      </c>
      <c r="F63" s="60">
        <v>96000</v>
      </c>
    </row>
    <row r="64" spans="2:6" ht="18.75" customHeight="1">
      <c r="B64" s="58">
        <v>0</v>
      </c>
      <c r="C64" s="97">
        <v>0</v>
      </c>
      <c r="D64" s="48" t="s">
        <v>35</v>
      </c>
      <c r="E64" s="67">
        <v>5500</v>
      </c>
      <c r="F64" s="60">
        <v>0</v>
      </c>
    </row>
    <row r="65" spans="2:6" ht="18.75" customHeight="1">
      <c r="B65" s="58">
        <v>2463400</v>
      </c>
      <c r="C65" s="97">
        <v>614000</v>
      </c>
      <c r="D65" s="48" t="s">
        <v>35</v>
      </c>
      <c r="E65" s="67">
        <v>6500</v>
      </c>
      <c r="F65" s="66">
        <v>614000</v>
      </c>
    </row>
    <row r="66" spans="2:6" ht="18.75" customHeight="1">
      <c r="B66" s="58">
        <v>20000</v>
      </c>
      <c r="C66" s="97">
        <v>0</v>
      </c>
      <c r="D66" s="48" t="s">
        <v>131</v>
      </c>
      <c r="E66" s="67">
        <v>5550</v>
      </c>
      <c r="F66" s="66">
        <v>0</v>
      </c>
    </row>
    <row r="67" spans="2:6" ht="18.75" customHeight="1">
      <c r="B67" s="58">
        <v>1704000</v>
      </c>
      <c r="C67" s="97">
        <v>983000</v>
      </c>
      <c r="D67" s="48" t="s">
        <v>131</v>
      </c>
      <c r="E67" s="67">
        <v>6550</v>
      </c>
      <c r="F67" s="66">
        <v>127500</v>
      </c>
    </row>
    <row r="68" spans="2:6" ht="18.75" customHeight="1" thickBot="1">
      <c r="B68" s="64">
        <f>SUM(B50:B67)</f>
        <v>15265296</v>
      </c>
      <c r="C68" s="98">
        <f>SUM(C50:C67)</f>
        <v>7505339.050000001</v>
      </c>
      <c r="D68" s="106"/>
      <c r="E68" s="67"/>
      <c r="F68" s="65">
        <f>SUM(F50:F67)</f>
        <v>1808509.55</v>
      </c>
    </row>
    <row r="69" spans="2:6" ht="18.75" customHeight="1" thickTop="1">
      <c r="B69" s="73"/>
      <c r="C69" s="99">
        <v>449119</v>
      </c>
      <c r="D69" s="109" t="s">
        <v>48</v>
      </c>
      <c r="E69" s="41">
        <v>700</v>
      </c>
      <c r="F69" s="72">
        <v>376700</v>
      </c>
    </row>
    <row r="70" spans="2:6" ht="18.75" customHeight="1">
      <c r="B70" s="73"/>
      <c r="C70" s="99">
        <v>348000</v>
      </c>
      <c r="D70" s="109" t="s">
        <v>163</v>
      </c>
      <c r="E70" s="41"/>
      <c r="F70" s="72">
        <v>174000</v>
      </c>
    </row>
    <row r="71" spans="2:6" ht="18.75" customHeight="1">
      <c r="B71" s="73"/>
      <c r="C71" s="99">
        <v>1079598</v>
      </c>
      <c r="D71" s="109" t="s">
        <v>145</v>
      </c>
      <c r="E71" s="41"/>
      <c r="F71" s="72">
        <v>0</v>
      </c>
    </row>
    <row r="72" spans="2:6" ht="18.75" customHeight="1">
      <c r="B72" s="66"/>
      <c r="C72" s="71">
        <v>307492.78</v>
      </c>
      <c r="D72" s="109" t="s">
        <v>116</v>
      </c>
      <c r="E72" s="67">
        <v>900</v>
      </c>
      <c r="F72" s="66">
        <v>18433.79</v>
      </c>
    </row>
    <row r="73" spans="2:6" ht="18.75" customHeight="1">
      <c r="B73" s="74"/>
      <c r="C73" s="71">
        <v>0</v>
      </c>
      <c r="D73" s="109" t="s">
        <v>106</v>
      </c>
      <c r="E73" s="67">
        <v>82</v>
      </c>
      <c r="F73" s="60">
        <v>0</v>
      </c>
    </row>
    <row r="74" spans="2:6" ht="18.75" customHeight="1">
      <c r="B74" s="74"/>
      <c r="C74" s="71">
        <v>0</v>
      </c>
      <c r="D74" s="109" t="s">
        <v>104</v>
      </c>
      <c r="E74" s="67">
        <v>600</v>
      </c>
      <c r="F74" s="60">
        <v>0</v>
      </c>
    </row>
    <row r="75" spans="2:6" ht="18.75" customHeight="1">
      <c r="B75" s="74"/>
      <c r="C75" s="71">
        <v>0</v>
      </c>
      <c r="D75" s="109" t="s">
        <v>101</v>
      </c>
      <c r="E75" s="67">
        <v>602</v>
      </c>
      <c r="F75" s="60">
        <v>0</v>
      </c>
    </row>
    <row r="76" spans="2:6" ht="18.75" customHeight="1">
      <c r="B76" s="74"/>
      <c r="C76" s="99">
        <v>1721918</v>
      </c>
      <c r="D76" s="110" t="s">
        <v>107</v>
      </c>
      <c r="E76" s="101">
        <v>90</v>
      </c>
      <c r="F76" s="97">
        <v>336268</v>
      </c>
    </row>
    <row r="77" spans="2:6" ht="18.75" customHeight="1">
      <c r="B77" s="48"/>
      <c r="C77" s="46">
        <f>SUM(C69:C76)</f>
        <v>3906127.7800000003</v>
      </c>
      <c r="D77" s="100"/>
      <c r="E77" s="102"/>
      <c r="F77" s="103">
        <f>SUM(F69:F76)</f>
        <v>905401.79</v>
      </c>
    </row>
    <row r="78" spans="2:6" ht="18" customHeight="1">
      <c r="B78" s="48"/>
      <c r="C78" s="42">
        <f>SUM(C77,C68)</f>
        <v>11411466.830000002</v>
      </c>
      <c r="D78" s="76" t="s">
        <v>111</v>
      </c>
      <c r="E78" s="74"/>
      <c r="F78" s="75">
        <f>SUM(F77,F68)</f>
        <v>2713911.34</v>
      </c>
    </row>
    <row r="79" spans="2:6" ht="18.75" customHeight="1">
      <c r="B79" s="48"/>
      <c r="C79" s="60">
        <f>C30-C78</f>
        <v>2949665.429999998</v>
      </c>
      <c r="D79" s="118" t="s">
        <v>141</v>
      </c>
      <c r="E79" s="74"/>
      <c r="F79" s="66">
        <v>0</v>
      </c>
    </row>
    <row r="80" spans="2:6" ht="18.75" customHeight="1">
      <c r="B80" s="48"/>
      <c r="C80" s="60"/>
      <c r="D80" s="76" t="s">
        <v>139</v>
      </c>
      <c r="E80" s="74"/>
      <c r="F80" s="66"/>
    </row>
    <row r="81" spans="2:6" ht="18.75" customHeight="1">
      <c r="B81" s="48"/>
      <c r="C81" s="60">
        <v>0</v>
      </c>
      <c r="D81" s="118" t="s">
        <v>142</v>
      </c>
      <c r="E81" s="74"/>
      <c r="F81" s="66">
        <f>F30-F78</f>
        <v>-65884.04000000004</v>
      </c>
    </row>
    <row r="82" spans="2:10" ht="18.75" customHeight="1" thickBot="1">
      <c r="B82" s="48"/>
      <c r="C82" s="43">
        <f>C10+C79</f>
        <v>13804688.659999998</v>
      </c>
      <c r="D82" s="76" t="s">
        <v>140</v>
      </c>
      <c r="E82" s="74"/>
      <c r="F82" s="65">
        <f>F10+F81</f>
        <v>13804688.66</v>
      </c>
      <c r="I82" s="117">
        <f>F82</f>
        <v>13804688.66</v>
      </c>
      <c r="J82" s="113" t="e">
        <f>งบทดลอง!H9</f>
        <v>#REF!</v>
      </c>
    </row>
    <row r="83" ht="18.75" customHeight="1" thickTop="1"/>
    <row r="84" spans="9:10" ht="18" customHeight="1">
      <c r="I84" s="113"/>
      <c r="J84" s="113" t="e">
        <f>J82-I82</f>
        <v>#REF!</v>
      </c>
    </row>
    <row r="85" ht="18.75" customHeight="1"/>
    <row r="86" spans="2:6" ht="18.75" customHeight="1">
      <c r="B86" s="136" t="s">
        <v>174</v>
      </c>
      <c r="C86" s="111"/>
      <c r="D86" s="108"/>
      <c r="E86" s="108"/>
      <c r="F86" s="108"/>
    </row>
    <row r="87" spans="2:6" ht="18.75" customHeight="1">
      <c r="B87" s="136" t="s">
        <v>175</v>
      </c>
      <c r="C87" s="111"/>
      <c r="D87" s="108"/>
      <c r="E87" s="108"/>
      <c r="F87" s="108"/>
    </row>
    <row r="88" spans="2:9" ht="18.75" customHeight="1">
      <c r="B88" s="136" t="s">
        <v>178</v>
      </c>
      <c r="C88" s="111"/>
      <c r="D88" s="137"/>
      <c r="E88" s="137"/>
      <c r="F88" s="137"/>
      <c r="I88" s="113">
        <f>I82-C82</f>
        <v>0</v>
      </c>
    </row>
    <row r="89" spans="2:6" ht="19.5">
      <c r="B89" s="111" t="s">
        <v>176</v>
      </c>
      <c r="C89" s="111"/>
      <c r="D89" s="137"/>
      <c r="E89" s="111"/>
      <c r="F89" s="111"/>
    </row>
    <row r="90" ht="19.5">
      <c r="B90" s="104"/>
    </row>
  </sheetData>
  <mergeCells count="5">
    <mergeCell ref="B4:F4"/>
    <mergeCell ref="B7:C7"/>
    <mergeCell ref="B46:C46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1"/>
  </sheetPr>
  <dimension ref="A2:E288"/>
  <sheetViews>
    <sheetView tabSelected="1" zoomScaleSheetLayoutView="100" workbookViewId="0" topLeftCell="A138">
      <selection activeCell="B153" sqref="B153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2" customFormat="1" ht="18.75" customHeight="1"/>
    <row r="2" spans="1:4" ht="21.75">
      <c r="A2" s="144" t="s">
        <v>158</v>
      </c>
      <c r="B2" s="144"/>
      <c r="C2" s="144"/>
      <c r="D2" s="144"/>
    </row>
    <row r="3" spans="2:3" ht="21.75">
      <c r="B3" s="144" t="s">
        <v>50</v>
      </c>
      <c r="C3" s="144"/>
    </row>
    <row r="4" spans="2:3" ht="21.75">
      <c r="B4" s="9" t="s">
        <v>77</v>
      </c>
      <c r="C4" s="120">
        <f>SUM(C5:C6)</f>
        <v>919.6</v>
      </c>
    </row>
    <row r="5" spans="2:5" ht="21.75">
      <c r="B5" s="1" t="s">
        <v>51</v>
      </c>
      <c r="C5" s="94">
        <v>919.6</v>
      </c>
      <c r="D5" s="8"/>
      <c r="E5" s="8"/>
    </row>
    <row r="6" spans="2:5" ht="21.75">
      <c r="B6" s="1" t="s">
        <v>52</v>
      </c>
      <c r="C6" s="94">
        <v>0</v>
      </c>
      <c r="D6" s="8"/>
      <c r="E6" s="8"/>
    </row>
    <row r="7" spans="2:5" ht="21.75">
      <c r="B7" s="9" t="s">
        <v>76</v>
      </c>
      <c r="C7" s="119">
        <f>SUM(C8:C14)</f>
        <v>51</v>
      </c>
      <c r="E7" s="89"/>
    </row>
    <row r="8" spans="2:3" ht="21.75">
      <c r="B8" s="1" t="s">
        <v>54</v>
      </c>
      <c r="C8" s="94">
        <v>51</v>
      </c>
    </row>
    <row r="9" spans="2:3" ht="21.75">
      <c r="B9" s="1" t="s">
        <v>112</v>
      </c>
      <c r="C9" s="94">
        <v>0</v>
      </c>
    </row>
    <row r="10" spans="2:3" ht="21.75">
      <c r="B10" s="1" t="s">
        <v>113</v>
      </c>
      <c r="C10" s="94">
        <v>0</v>
      </c>
    </row>
    <row r="11" spans="2:3" ht="21.75">
      <c r="B11" s="1" t="s">
        <v>120</v>
      </c>
      <c r="C11" s="94">
        <v>0</v>
      </c>
    </row>
    <row r="12" spans="2:3" ht="21.75">
      <c r="B12" s="1" t="s">
        <v>65</v>
      </c>
      <c r="C12" s="94">
        <v>0</v>
      </c>
    </row>
    <row r="13" spans="2:3" ht="21.75">
      <c r="B13" s="1" t="s">
        <v>128</v>
      </c>
      <c r="C13" s="94">
        <v>0</v>
      </c>
    </row>
    <row r="14" spans="2:3" ht="21.75">
      <c r="B14" s="1" t="s">
        <v>154</v>
      </c>
      <c r="C14" s="94">
        <v>0</v>
      </c>
    </row>
    <row r="15" spans="2:3" ht="21.75">
      <c r="B15" s="9" t="s">
        <v>84</v>
      </c>
      <c r="C15" s="119">
        <f>SUM(C16)</f>
        <v>0</v>
      </c>
    </row>
    <row r="16" spans="2:3" ht="21.75">
      <c r="B16" s="1" t="s">
        <v>55</v>
      </c>
      <c r="C16" s="94">
        <v>0</v>
      </c>
    </row>
    <row r="17" spans="2:3" ht="21.75">
      <c r="B17" s="9" t="s">
        <v>85</v>
      </c>
      <c r="C17" s="119">
        <f>SUM(C18:C19)</f>
        <v>9000</v>
      </c>
    </row>
    <row r="18" spans="2:3" ht="23.25" customHeight="1">
      <c r="B18" s="1" t="s">
        <v>66</v>
      </c>
      <c r="C18" s="94">
        <v>9000</v>
      </c>
    </row>
    <row r="19" spans="2:3" ht="23.25" customHeight="1">
      <c r="B19" s="1" t="s">
        <v>114</v>
      </c>
      <c r="C19" s="94">
        <v>0</v>
      </c>
    </row>
    <row r="20" spans="2:3" ht="21.75">
      <c r="B20" s="9" t="s">
        <v>82</v>
      </c>
      <c r="C20" s="88">
        <f>SUM(C21:C29)</f>
        <v>1078405.1900000002</v>
      </c>
    </row>
    <row r="21" spans="2:3" ht="22.5" customHeight="1">
      <c r="B21" s="1" t="s">
        <v>39</v>
      </c>
      <c r="C21" s="94">
        <v>544346.91</v>
      </c>
    </row>
    <row r="22" spans="2:3" ht="21.75">
      <c r="B22" s="1" t="s">
        <v>56</v>
      </c>
      <c r="C22" s="86">
        <v>178397.42</v>
      </c>
    </row>
    <row r="23" spans="2:3" ht="21.75">
      <c r="B23" s="1" t="s">
        <v>68</v>
      </c>
      <c r="C23" s="86">
        <v>7937.49</v>
      </c>
    </row>
    <row r="24" spans="2:3" ht="21.75">
      <c r="B24" s="1" t="s">
        <v>57</v>
      </c>
      <c r="C24" s="86">
        <v>102343.99</v>
      </c>
    </row>
    <row r="25" spans="2:3" ht="21.75">
      <c r="B25" s="1" t="s">
        <v>58</v>
      </c>
      <c r="C25" s="86">
        <v>203832.16</v>
      </c>
    </row>
    <row r="26" spans="2:3" ht="21.75">
      <c r="B26" s="1" t="s">
        <v>69</v>
      </c>
      <c r="C26" s="94">
        <v>0</v>
      </c>
    </row>
    <row r="27" spans="2:3" ht="21.75">
      <c r="B27" s="1" t="s">
        <v>70</v>
      </c>
      <c r="C27" s="8">
        <v>15208.22</v>
      </c>
    </row>
    <row r="28" spans="2:3" ht="21.75">
      <c r="B28" s="1" t="s">
        <v>59</v>
      </c>
      <c r="C28" s="94">
        <v>26339</v>
      </c>
    </row>
    <row r="29" spans="2:3" ht="21.75">
      <c r="B29" s="1" t="s">
        <v>127</v>
      </c>
      <c r="C29" s="8">
        <v>0</v>
      </c>
    </row>
    <row r="30" spans="2:3" ht="21.75">
      <c r="B30" s="9" t="s">
        <v>75</v>
      </c>
      <c r="C30" s="119">
        <f>SUM(C31:C34)</f>
        <v>1107392</v>
      </c>
    </row>
    <row r="31" spans="2:3" ht="21.75">
      <c r="B31" s="1" t="s">
        <v>122</v>
      </c>
      <c r="C31" s="94">
        <v>1107392</v>
      </c>
    </row>
    <row r="32" spans="2:3" ht="21.75">
      <c r="B32" s="1" t="s">
        <v>152</v>
      </c>
      <c r="C32" s="94">
        <v>0</v>
      </c>
    </row>
    <row r="33" spans="2:3" ht="21.75">
      <c r="B33" s="1" t="s">
        <v>125</v>
      </c>
      <c r="C33" s="94">
        <v>0</v>
      </c>
    </row>
    <row r="34" spans="2:3" ht="21.75">
      <c r="B34" s="1" t="s">
        <v>126</v>
      </c>
      <c r="C34" s="94">
        <v>0</v>
      </c>
    </row>
    <row r="35" ht="22.5" thickBot="1">
      <c r="C35" s="80">
        <f>SUM(C4,C7,C15,C17,C20,C30)</f>
        <v>2195767.79</v>
      </c>
    </row>
    <row r="36" spans="2:3" ht="22.5" thickTop="1">
      <c r="B36" s="9"/>
      <c r="C36" s="90"/>
    </row>
    <row r="37" spans="2:3" ht="21.75">
      <c r="B37" s="9"/>
      <c r="C37" s="90"/>
    </row>
    <row r="38" spans="2:3" ht="21.75">
      <c r="B38" s="9"/>
      <c r="C38" s="90"/>
    </row>
    <row r="39" spans="2:3" ht="21.75">
      <c r="B39" s="9"/>
      <c r="C39" s="90"/>
    </row>
    <row r="40" spans="2:3" ht="21.75">
      <c r="B40" s="9"/>
      <c r="C40" s="90"/>
    </row>
    <row r="41" spans="1:4" ht="21.75">
      <c r="A41" s="144" t="s">
        <v>159</v>
      </c>
      <c r="B41" s="144"/>
      <c r="C41" s="144"/>
      <c r="D41" s="144"/>
    </row>
    <row r="42" spans="2:3" ht="21.75">
      <c r="B42" s="144" t="s">
        <v>60</v>
      </c>
      <c r="C42" s="144"/>
    </row>
    <row r="43" spans="2:3" ht="21.75">
      <c r="B43" s="1"/>
      <c r="C43" s="8"/>
    </row>
    <row r="44" spans="2:3" ht="21.75">
      <c r="B44" s="1" t="s">
        <v>133</v>
      </c>
      <c r="C44" s="8">
        <v>0</v>
      </c>
    </row>
    <row r="45" spans="2:3" ht="21.75">
      <c r="B45" s="1" t="s">
        <v>61</v>
      </c>
      <c r="C45" s="8">
        <v>12092.21</v>
      </c>
    </row>
    <row r="46" spans="2:3" ht="21.75">
      <c r="B46" s="1" t="s">
        <v>72</v>
      </c>
      <c r="C46" s="8">
        <v>51.66</v>
      </c>
    </row>
    <row r="47" spans="2:3" ht="21.75">
      <c r="B47" s="1" t="s">
        <v>73</v>
      </c>
      <c r="C47" s="8">
        <v>61.99</v>
      </c>
    </row>
    <row r="48" spans="2:3" ht="21.75">
      <c r="B48" s="1" t="s">
        <v>88</v>
      </c>
      <c r="C48" s="8">
        <v>64602.5</v>
      </c>
    </row>
    <row r="49" spans="2:3" ht="21.75">
      <c r="B49" s="1" t="s">
        <v>63</v>
      </c>
      <c r="C49" s="8">
        <v>46683.15</v>
      </c>
    </row>
    <row r="50" spans="2:3" ht="22.5" thickBot="1">
      <c r="B50" s="1" t="s">
        <v>146</v>
      </c>
      <c r="C50" s="79">
        <f>SUM(C44:C49)</f>
        <v>123491.51000000001</v>
      </c>
    </row>
    <row r="51" spans="2:3" ht="22.5" thickTop="1">
      <c r="B51" s="1"/>
      <c r="C51" s="78"/>
    </row>
    <row r="52" spans="2:3" ht="21.75">
      <c r="B52" s="1"/>
      <c r="C52" s="78"/>
    </row>
    <row r="53" spans="2:3" ht="21.75">
      <c r="B53" s="1"/>
      <c r="C53" s="78"/>
    </row>
    <row r="54" spans="2:3" ht="21.75">
      <c r="B54" s="1"/>
      <c r="C54" s="78"/>
    </row>
    <row r="55" spans="2:3" ht="21.75">
      <c r="B55" s="1"/>
      <c r="C55" s="78"/>
    </row>
    <row r="56" spans="1:4" ht="21.75">
      <c r="A56" s="144" t="s">
        <v>160</v>
      </c>
      <c r="B56" s="144"/>
      <c r="C56" s="144"/>
      <c r="D56" s="144"/>
    </row>
    <row r="57" spans="2:3" ht="21.75">
      <c r="B57" s="144" t="s">
        <v>60</v>
      </c>
      <c r="C57" s="144"/>
    </row>
    <row r="58" spans="2:3" ht="21.75">
      <c r="B58" s="1"/>
      <c r="C58" s="8"/>
    </row>
    <row r="59" spans="2:3" ht="21.75">
      <c r="B59" s="1" t="s">
        <v>71</v>
      </c>
      <c r="C59" s="8">
        <v>1218.79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62</v>
      </c>
      <c r="C62" s="8">
        <v>17215</v>
      </c>
    </row>
    <row r="63" spans="2:3" ht="21.75">
      <c r="B63" s="1" t="s">
        <v>63</v>
      </c>
      <c r="C63" s="8">
        <v>0</v>
      </c>
    </row>
    <row r="64" spans="2:3" ht="22.5" thickBot="1">
      <c r="B64" s="1" t="s">
        <v>121</v>
      </c>
      <c r="C64" s="79">
        <f>SUM(C59:C63)</f>
        <v>18433.79</v>
      </c>
    </row>
    <row r="65" spans="2:3" ht="22.5" thickTop="1">
      <c r="B65" s="1"/>
      <c r="C65" s="78"/>
    </row>
    <row r="66" spans="2:3" ht="21.75">
      <c r="B66" s="1"/>
      <c r="C66" s="78"/>
    </row>
    <row r="67" spans="2:3" ht="21.75">
      <c r="B67" s="1"/>
      <c r="C67" s="78"/>
    </row>
    <row r="68" spans="2:3" ht="21.75">
      <c r="B68" s="1"/>
      <c r="C68" s="78"/>
    </row>
    <row r="69" spans="2:3" ht="21.75">
      <c r="B69" s="1"/>
      <c r="C69" s="78"/>
    </row>
    <row r="70" spans="2:3" ht="21.75">
      <c r="B70" s="1"/>
      <c r="C70" s="78"/>
    </row>
    <row r="71" spans="2:3" ht="21.75">
      <c r="B71" s="1"/>
      <c r="C71" s="78"/>
    </row>
    <row r="72" spans="2:3" ht="21.75">
      <c r="B72" s="1"/>
      <c r="C72" s="78"/>
    </row>
    <row r="73" spans="2:3" ht="21.75">
      <c r="B73" s="1"/>
      <c r="C73" s="78"/>
    </row>
    <row r="74" spans="2:3" ht="21.75">
      <c r="B74" s="1"/>
      <c r="C74" s="78"/>
    </row>
    <row r="75" spans="2:3" ht="21.75">
      <c r="B75" s="1"/>
      <c r="C75" s="78"/>
    </row>
    <row r="76" spans="2:3" ht="21.75">
      <c r="B76" s="1"/>
      <c r="C76" s="78"/>
    </row>
    <row r="77" spans="2:3" ht="21.75">
      <c r="B77" s="1"/>
      <c r="C77" s="78"/>
    </row>
    <row r="78" spans="2:3" ht="21.75">
      <c r="B78" s="1"/>
      <c r="C78" s="78"/>
    </row>
    <row r="79" spans="2:3" ht="21.75">
      <c r="B79" s="1"/>
      <c r="C79" s="78"/>
    </row>
    <row r="80" spans="1:4" ht="21.75">
      <c r="A80" s="144" t="s">
        <v>161</v>
      </c>
      <c r="B80" s="144"/>
      <c r="C80" s="144"/>
      <c r="D80" s="144"/>
    </row>
    <row r="81" spans="2:3" ht="21.75">
      <c r="B81" s="144" t="s">
        <v>60</v>
      </c>
      <c r="C81" s="144"/>
    </row>
    <row r="82" spans="2:3" ht="21.75">
      <c r="B82" s="1"/>
      <c r="C82" s="8"/>
    </row>
    <row r="83" spans="2:3" ht="21.75">
      <c r="B83" s="1" t="s">
        <v>64</v>
      </c>
      <c r="C83" s="8">
        <v>12092.22</v>
      </c>
    </row>
    <row r="84" spans="2:3" ht="21.75">
      <c r="B84" s="1" t="s">
        <v>118</v>
      </c>
      <c r="C84" s="8">
        <v>556.02</v>
      </c>
    </row>
    <row r="85" spans="2:3" ht="21.75">
      <c r="B85" s="1" t="s">
        <v>62</v>
      </c>
      <c r="C85" s="8">
        <v>284802.5</v>
      </c>
    </row>
    <row r="86" spans="2:3" ht="21.75">
      <c r="B86" s="1" t="s">
        <v>89</v>
      </c>
      <c r="C86" s="8">
        <v>0</v>
      </c>
    </row>
    <row r="87" spans="2:3" ht="21.75">
      <c r="B87" s="1" t="s">
        <v>90</v>
      </c>
      <c r="C87" s="8">
        <v>7192.86</v>
      </c>
    </row>
    <row r="88" spans="2:3" ht="21.75">
      <c r="B88" s="1" t="s">
        <v>91</v>
      </c>
      <c r="C88" s="8">
        <v>8462.57</v>
      </c>
    </row>
    <row r="89" spans="2:3" ht="21.75">
      <c r="B89" s="1" t="s">
        <v>133</v>
      </c>
      <c r="C89" s="8">
        <v>97.75</v>
      </c>
    </row>
    <row r="90" spans="2:3" ht="22.5" thickBot="1">
      <c r="B90" s="1" t="s">
        <v>144</v>
      </c>
      <c r="C90" s="79">
        <f>SUM(C83:C89)</f>
        <v>313203.92</v>
      </c>
    </row>
    <row r="91" spans="2:3" ht="22.5" thickTop="1">
      <c r="B91" s="1"/>
      <c r="C91" s="8"/>
    </row>
    <row r="92" spans="2:3" ht="21.75">
      <c r="B92" s="1" t="s">
        <v>63</v>
      </c>
      <c r="C92" s="8">
        <v>661067.41</v>
      </c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"/>
      <c r="C114" s="8"/>
    </row>
    <row r="115" spans="2:3" ht="21.75">
      <c r="B115" s="1"/>
      <c r="C115" s="8"/>
    </row>
    <row r="116" spans="1:4" s="82" customFormat="1" ht="25.5" customHeight="1">
      <c r="A116" s="144" t="s">
        <v>162</v>
      </c>
      <c r="B116" s="144"/>
      <c r="C116" s="144"/>
      <c r="D116" s="144"/>
    </row>
    <row r="117" spans="2:3" s="82" customFormat="1" ht="21.75">
      <c r="B117" s="144" t="s">
        <v>50</v>
      </c>
      <c r="C117" s="144"/>
    </row>
    <row r="118" spans="2:3" s="82" customFormat="1" ht="21.75">
      <c r="B118" s="9" t="s">
        <v>78</v>
      </c>
      <c r="C118" s="85">
        <f>SUM(C119:C120)</f>
        <v>73183.92</v>
      </c>
    </row>
    <row r="119" spans="2:3" s="82" customFormat="1" ht="21.75">
      <c r="B119" s="1" t="s">
        <v>51</v>
      </c>
      <c r="C119" s="86">
        <v>10600</v>
      </c>
    </row>
    <row r="120" spans="2:3" s="82" customFormat="1" ht="21.75">
      <c r="B120" s="1" t="s">
        <v>52</v>
      </c>
      <c r="C120" s="86">
        <v>62583.92</v>
      </c>
    </row>
    <row r="121" spans="2:3" s="82" customFormat="1" ht="21.75">
      <c r="B121" s="1" t="s">
        <v>53</v>
      </c>
      <c r="C121" s="86">
        <v>0</v>
      </c>
    </row>
    <row r="122" spans="2:3" s="82" customFormat="1" ht="21.75">
      <c r="B122" s="9" t="s">
        <v>79</v>
      </c>
      <c r="C122" s="85">
        <f>SUM(C123:C129)</f>
        <v>2871</v>
      </c>
    </row>
    <row r="123" spans="2:3" s="82" customFormat="1" ht="21.75">
      <c r="B123" s="1" t="s">
        <v>54</v>
      </c>
      <c r="C123" s="86">
        <v>2541</v>
      </c>
    </row>
    <row r="124" spans="2:3" s="82" customFormat="1" ht="21.75">
      <c r="B124" s="1" t="s">
        <v>65</v>
      </c>
      <c r="C124" s="86">
        <v>0</v>
      </c>
    </row>
    <row r="125" spans="2:3" s="82" customFormat="1" ht="21.75">
      <c r="B125" s="1" t="s">
        <v>128</v>
      </c>
      <c r="C125" s="86">
        <v>0</v>
      </c>
    </row>
    <row r="126" spans="2:3" s="82" customFormat="1" ht="21.75">
      <c r="B126" s="1" t="s">
        <v>112</v>
      </c>
      <c r="C126" s="86">
        <v>0</v>
      </c>
    </row>
    <row r="127" spans="2:3" s="82" customFormat="1" ht="21.75">
      <c r="B127" s="1" t="s">
        <v>120</v>
      </c>
      <c r="C127" s="86">
        <v>130</v>
      </c>
    </row>
    <row r="128" spans="2:3" s="82" customFormat="1" ht="21.75">
      <c r="B128" s="1" t="s">
        <v>113</v>
      </c>
      <c r="C128" s="86">
        <v>0</v>
      </c>
    </row>
    <row r="129" spans="2:3" s="82" customFormat="1" ht="21.75">
      <c r="B129" s="1" t="s">
        <v>154</v>
      </c>
      <c r="C129" s="86">
        <v>200</v>
      </c>
    </row>
    <row r="130" spans="2:3" s="82" customFormat="1" ht="21.75">
      <c r="B130" s="9" t="s">
        <v>81</v>
      </c>
      <c r="C130" s="87">
        <f>SUM(C131)</f>
        <v>18237.63</v>
      </c>
    </row>
    <row r="131" spans="2:3" s="82" customFormat="1" ht="21.75">
      <c r="B131" s="1" t="s">
        <v>55</v>
      </c>
      <c r="C131" s="86">
        <v>18237.63</v>
      </c>
    </row>
    <row r="132" spans="2:3" s="82" customFormat="1" ht="21.75">
      <c r="B132" s="9" t="s">
        <v>80</v>
      </c>
      <c r="C132" s="85">
        <f>SUM(C133:C134)</f>
        <v>16534.75</v>
      </c>
    </row>
    <row r="133" spans="2:3" s="82" customFormat="1" ht="21.75">
      <c r="B133" s="1" t="s">
        <v>66</v>
      </c>
      <c r="C133" s="86">
        <v>16000</v>
      </c>
    </row>
    <row r="134" spans="2:3" s="82" customFormat="1" ht="21.75">
      <c r="B134" s="1" t="s">
        <v>20</v>
      </c>
      <c r="C134" s="86">
        <v>534.75</v>
      </c>
    </row>
    <row r="135" spans="2:3" s="82" customFormat="1" ht="21.75">
      <c r="B135" s="9" t="s">
        <v>82</v>
      </c>
      <c r="C135" s="85">
        <f>SUM(C136:C144)</f>
        <v>5471243.12</v>
      </c>
    </row>
    <row r="136" spans="2:3" s="82" customFormat="1" ht="21.75">
      <c r="B136" s="1" t="s">
        <v>67</v>
      </c>
      <c r="C136" s="86">
        <v>0</v>
      </c>
    </row>
    <row r="137" spans="2:3" s="82" customFormat="1" ht="21.75">
      <c r="B137" s="1" t="s">
        <v>87</v>
      </c>
      <c r="C137" s="86">
        <v>3354803.66</v>
      </c>
    </row>
    <row r="138" spans="2:3" s="82" customFormat="1" ht="21.75">
      <c r="B138" s="1" t="s">
        <v>56</v>
      </c>
      <c r="C138" s="86">
        <v>779203.41</v>
      </c>
    </row>
    <row r="139" spans="2:3" s="82" customFormat="1" ht="21.75">
      <c r="B139" s="1" t="s">
        <v>68</v>
      </c>
      <c r="C139" s="86">
        <v>10376.91</v>
      </c>
    </row>
    <row r="140" spans="2:3" s="82" customFormat="1" ht="21.75">
      <c r="B140" s="1" t="s">
        <v>57</v>
      </c>
      <c r="C140" s="86">
        <v>449876.93</v>
      </c>
    </row>
    <row r="141" spans="2:3" s="82" customFormat="1" ht="21.75">
      <c r="B141" s="1" t="s">
        <v>58</v>
      </c>
      <c r="C141" s="86">
        <v>733506.21</v>
      </c>
    </row>
    <row r="142" spans="2:3" s="82" customFormat="1" ht="21.75">
      <c r="B142" s="1" t="s">
        <v>69</v>
      </c>
      <c r="C142" s="86">
        <v>11228.35</v>
      </c>
    </row>
    <row r="143" spans="2:3" s="82" customFormat="1" ht="21.75">
      <c r="B143" s="1" t="s">
        <v>70</v>
      </c>
      <c r="C143" s="86">
        <v>35854.65</v>
      </c>
    </row>
    <row r="144" spans="2:3" s="82" customFormat="1" ht="21.75">
      <c r="B144" s="1" t="s">
        <v>59</v>
      </c>
      <c r="C144" s="86">
        <v>96393</v>
      </c>
    </row>
    <row r="145" spans="2:3" s="82" customFormat="1" ht="21.75">
      <c r="B145" s="9" t="s">
        <v>83</v>
      </c>
      <c r="C145" s="85">
        <f>SUM(C146:C147)</f>
        <v>6742369.01</v>
      </c>
    </row>
    <row r="146" spans="2:3" s="82" customFormat="1" ht="21.75">
      <c r="B146" s="1" t="s">
        <v>123</v>
      </c>
      <c r="C146" s="86">
        <v>6220369.01</v>
      </c>
    </row>
    <row r="147" spans="2:3" s="82" customFormat="1" ht="21.75">
      <c r="B147" s="1" t="s">
        <v>153</v>
      </c>
      <c r="C147" s="86">
        <v>522000</v>
      </c>
    </row>
    <row r="148" spans="2:3" s="82" customFormat="1" ht="22.5" thickBot="1">
      <c r="B148" s="9" t="s">
        <v>74</v>
      </c>
      <c r="C148" s="123">
        <f>SUM(C118+C122+C130+G122+C135+C145+C132)</f>
        <v>12324439.43</v>
      </c>
    </row>
    <row r="149" spans="2:3" s="82" customFormat="1" ht="22.5" thickTop="1">
      <c r="B149" s="1"/>
      <c r="C149" s="86"/>
    </row>
    <row r="150" s="82" customFormat="1" ht="21.75">
      <c r="C150" s="124"/>
    </row>
    <row r="151" s="82" customFormat="1" ht="21.75">
      <c r="C151" s="124"/>
    </row>
    <row r="152" s="82" customFormat="1" ht="21.75">
      <c r="C152" s="124"/>
    </row>
    <row r="153" s="82" customFormat="1" ht="21.75">
      <c r="C153" s="124"/>
    </row>
    <row r="154" s="82" customFormat="1" ht="21.75">
      <c r="C154" s="124"/>
    </row>
    <row r="155" s="82" customFormat="1" ht="21.75">
      <c r="C155" s="124"/>
    </row>
    <row r="156" s="82" customFormat="1" ht="21.75">
      <c r="C156" s="124"/>
    </row>
    <row r="157" s="82" customFormat="1" ht="21.75">
      <c r="C157" s="124"/>
    </row>
    <row r="158" s="82" customFormat="1" ht="21.75">
      <c r="C158" s="124"/>
    </row>
    <row r="159" s="82" customFormat="1" ht="21.75">
      <c r="C159" s="124"/>
    </row>
    <row r="160" s="82" customFormat="1" ht="21.75">
      <c r="C160" s="124"/>
    </row>
    <row r="161" s="82" customFormat="1" ht="21.75">
      <c r="C161" s="124"/>
    </row>
    <row r="162" s="82" customFormat="1" ht="21.75">
      <c r="C162" s="124"/>
    </row>
    <row r="163" s="82" customFormat="1" ht="21.75">
      <c r="C163" s="124"/>
    </row>
    <row r="164" s="82" customFormat="1" ht="21.75">
      <c r="C164" s="124"/>
    </row>
    <row r="165" s="82" customFormat="1" ht="21.75">
      <c r="C165" s="124"/>
    </row>
    <row r="166" s="82" customFormat="1" ht="21.75">
      <c r="C166" s="124"/>
    </row>
    <row r="167" s="82" customFormat="1" ht="21.75">
      <c r="C167" s="124"/>
    </row>
    <row r="168" s="82" customFormat="1" ht="21.75">
      <c r="C168" s="124"/>
    </row>
    <row r="169" s="82" customFormat="1" ht="21.75">
      <c r="C169" s="124"/>
    </row>
    <row r="170" s="82" customFormat="1" ht="21.75">
      <c r="C170" s="124"/>
    </row>
    <row r="171" s="82" customFormat="1" ht="21.75">
      <c r="C171" s="124"/>
    </row>
    <row r="172" s="82" customFormat="1" ht="21.75">
      <c r="C172" s="124"/>
    </row>
    <row r="173" s="82" customFormat="1" ht="21.75">
      <c r="C173" s="124"/>
    </row>
    <row r="174" s="82" customFormat="1" ht="21.75">
      <c r="C174" s="124"/>
    </row>
    <row r="175" s="82" customFormat="1" ht="21.75">
      <c r="C175" s="124"/>
    </row>
    <row r="176" s="82" customFormat="1" ht="21.75">
      <c r="C176" s="124"/>
    </row>
    <row r="177" s="82" customFormat="1" ht="21.75">
      <c r="C177" s="124"/>
    </row>
    <row r="178" s="82" customFormat="1" ht="21.75">
      <c r="C178" s="124"/>
    </row>
    <row r="179" s="82" customFormat="1" ht="21.75">
      <c r="C179" s="124"/>
    </row>
    <row r="180" s="82" customFormat="1" ht="21.75">
      <c r="C180" s="124"/>
    </row>
    <row r="181" s="82" customFormat="1" ht="21.75">
      <c r="C181" s="124"/>
    </row>
    <row r="182" s="82" customFormat="1" ht="21.75">
      <c r="C182" s="124"/>
    </row>
    <row r="183" s="82" customFormat="1" ht="21.75">
      <c r="C183" s="124"/>
    </row>
    <row r="184" s="82" customFormat="1" ht="21.75">
      <c r="C184" s="124"/>
    </row>
    <row r="185" s="82" customFormat="1" ht="21.75">
      <c r="C185" s="124"/>
    </row>
    <row r="186" s="82" customFormat="1" ht="21.75">
      <c r="C186" s="124"/>
    </row>
    <row r="187" s="82" customFormat="1" ht="21.75">
      <c r="C187" s="124"/>
    </row>
    <row r="188" s="82" customFormat="1" ht="21.75">
      <c r="C188" s="124"/>
    </row>
    <row r="189" s="82" customFormat="1" ht="21.75">
      <c r="C189" s="124"/>
    </row>
    <row r="190" s="82" customFormat="1" ht="21.75">
      <c r="C190" s="124"/>
    </row>
    <row r="191" s="82" customFormat="1" ht="21.75">
      <c r="C191" s="124"/>
    </row>
    <row r="192" s="82" customFormat="1" ht="21.75">
      <c r="C192" s="124"/>
    </row>
    <row r="193" s="82" customFormat="1" ht="21.75">
      <c r="C193" s="124"/>
    </row>
    <row r="194" s="82" customFormat="1" ht="21.75">
      <c r="C194" s="124"/>
    </row>
    <row r="195" s="82" customFormat="1" ht="21.75">
      <c r="C195" s="124"/>
    </row>
    <row r="196" s="82" customFormat="1" ht="21.75">
      <c r="C196" s="124"/>
    </row>
    <row r="197" s="82" customFormat="1" ht="21.75">
      <c r="C197" s="124"/>
    </row>
    <row r="198" s="82" customFormat="1" ht="21.75">
      <c r="C198" s="124"/>
    </row>
    <row r="199" s="82" customFormat="1" ht="21.75">
      <c r="C199" s="124"/>
    </row>
    <row r="200" s="82" customFormat="1" ht="21.75">
      <c r="C200" s="124"/>
    </row>
    <row r="201" s="82" customFormat="1" ht="21.75">
      <c r="C201" s="124"/>
    </row>
    <row r="202" s="82" customFormat="1" ht="21.75">
      <c r="C202" s="124"/>
    </row>
    <row r="203" s="82" customFormat="1" ht="21.75">
      <c r="C203" s="124"/>
    </row>
    <row r="204" s="82" customFormat="1" ht="21.75">
      <c r="C204" s="124"/>
    </row>
    <row r="205" s="82" customFormat="1" ht="21.75">
      <c r="C205" s="124"/>
    </row>
    <row r="206" s="82" customFormat="1" ht="21.75">
      <c r="C206" s="124"/>
    </row>
    <row r="207" s="82" customFormat="1" ht="21.75">
      <c r="C207" s="124"/>
    </row>
    <row r="208" s="82" customFormat="1" ht="21.75">
      <c r="C208" s="124"/>
    </row>
    <row r="209" s="82" customFormat="1" ht="21.75">
      <c r="C209" s="124"/>
    </row>
    <row r="210" s="82" customFormat="1" ht="21.75">
      <c r="C210" s="124"/>
    </row>
    <row r="211" s="82" customFormat="1" ht="21.75">
      <c r="C211" s="124"/>
    </row>
    <row r="212" s="82" customFormat="1" ht="21.75">
      <c r="C212" s="124"/>
    </row>
    <row r="213" s="82" customFormat="1" ht="21.75">
      <c r="C213" s="124"/>
    </row>
    <row r="214" s="82" customFormat="1" ht="21.75">
      <c r="C214" s="124"/>
    </row>
    <row r="215" s="82" customFormat="1" ht="21.75">
      <c r="C215" s="124"/>
    </row>
    <row r="216" s="82" customFormat="1" ht="21.75">
      <c r="C216" s="124"/>
    </row>
    <row r="217" s="82" customFormat="1" ht="21.75">
      <c r="C217" s="124"/>
    </row>
    <row r="218" s="82" customFormat="1" ht="21.75">
      <c r="C218" s="124"/>
    </row>
    <row r="219" s="82" customFormat="1" ht="21.75">
      <c r="C219" s="124"/>
    </row>
    <row r="220" s="82" customFormat="1" ht="21.75">
      <c r="C220" s="124"/>
    </row>
    <row r="221" s="82" customFormat="1" ht="21.75">
      <c r="C221" s="124"/>
    </row>
    <row r="222" s="82" customFormat="1" ht="21.75">
      <c r="C222" s="124"/>
    </row>
    <row r="223" s="82" customFormat="1" ht="21.75">
      <c r="C223" s="124"/>
    </row>
    <row r="224" s="82" customFormat="1" ht="21.75">
      <c r="C224" s="124"/>
    </row>
    <row r="225" s="82" customFormat="1" ht="21.75">
      <c r="C225" s="124"/>
    </row>
    <row r="226" s="82" customFormat="1" ht="21.75">
      <c r="C226" s="124"/>
    </row>
    <row r="227" s="82" customFormat="1" ht="21.75">
      <c r="C227" s="124"/>
    </row>
    <row r="228" s="82" customFormat="1" ht="21.75">
      <c r="C228" s="124"/>
    </row>
    <row r="229" s="82" customFormat="1" ht="21.75">
      <c r="C229" s="124"/>
    </row>
    <row r="230" s="82" customFormat="1" ht="21.75">
      <c r="C230" s="124"/>
    </row>
    <row r="231" s="82" customFormat="1" ht="21.75">
      <c r="C231" s="124"/>
    </row>
    <row r="232" s="82" customFormat="1" ht="21.75">
      <c r="C232" s="124"/>
    </row>
    <row r="233" s="82" customFormat="1" ht="21.75">
      <c r="C233" s="124"/>
    </row>
    <row r="234" s="82" customFormat="1" ht="21.75">
      <c r="C234" s="124"/>
    </row>
    <row r="235" s="82" customFormat="1" ht="21.75">
      <c r="C235" s="124"/>
    </row>
    <row r="236" s="82" customFormat="1" ht="21.75">
      <c r="C236" s="124"/>
    </row>
    <row r="237" s="82" customFormat="1" ht="21.75">
      <c r="C237" s="124"/>
    </row>
    <row r="238" s="82" customFormat="1" ht="21.75">
      <c r="C238" s="124"/>
    </row>
    <row r="239" s="82" customFormat="1" ht="21.75">
      <c r="C239" s="124"/>
    </row>
    <row r="240" s="82" customFormat="1" ht="21.75">
      <c r="C240" s="124"/>
    </row>
    <row r="241" s="82" customFormat="1" ht="21.75">
      <c r="C241" s="124"/>
    </row>
    <row r="242" s="82" customFormat="1" ht="21.75">
      <c r="C242" s="124"/>
    </row>
    <row r="243" s="82" customFormat="1" ht="21.75">
      <c r="C243" s="124"/>
    </row>
    <row r="244" s="82" customFormat="1" ht="21.75">
      <c r="C244" s="124"/>
    </row>
    <row r="245" s="82" customFormat="1" ht="21.75">
      <c r="C245" s="124"/>
    </row>
    <row r="246" s="82" customFormat="1" ht="21.75">
      <c r="C246" s="124"/>
    </row>
    <row r="247" s="82" customFormat="1" ht="21.75">
      <c r="C247" s="124"/>
    </row>
    <row r="248" s="82" customFormat="1" ht="21.75">
      <c r="C248" s="124"/>
    </row>
    <row r="249" s="82" customFormat="1" ht="21.75">
      <c r="C249" s="124"/>
    </row>
    <row r="250" s="82" customFormat="1" ht="21.75">
      <c r="C250" s="124"/>
    </row>
    <row r="251" s="82" customFormat="1" ht="21.75">
      <c r="C251" s="124"/>
    </row>
    <row r="252" s="82" customFormat="1" ht="21.75">
      <c r="C252" s="124"/>
    </row>
    <row r="253" s="82" customFormat="1" ht="21.75">
      <c r="C253" s="124"/>
    </row>
    <row r="254" s="82" customFormat="1" ht="21.75">
      <c r="C254" s="124"/>
    </row>
    <row r="255" s="82" customFormat="1" ht="21.75">
      <c r="C255" s="124"/>
    </row>
    <row r="256" s="82" customFormat="1" ht="21.75">
      <c r="C256" s="124"/>
    </row>
    <row r="257" s="82" customFormat="1" ht="21.75">
      <c r="C257" s="124"/>
    </row>
    <row r="258" s="82" customFormat="1" ht="21.75">
      <c r="C258" s="124"/>
    </row>
    <row r="259" s="82" customFormat="1" ht="21.75">
      <c r="C259" s="124"/>
    </row>
    <row r="260" s="82" customFormat="1" ht="21.75">
      <c r="C260" s="124"/>
    </row>
    <row r="261" s="82" customFormat="1" ht="21.75">
      <c r="C261" s="124"/>
    </row>
    <row r="262" s="82" customFormat="1" ht="21.75">
      <c r="C262" s="124"/>
    </row>
    <row r="263" s="82" customFormat="1" ht="21.75">
      <c r="C263" s="124"/>
    </row>
    <row r="264" s="82" customFormat="1" ht="21.75">
      <c r="C264" s="124"/>
    </row>
    <row r="265" s="82" customFormat="1" ht="21.75">
      <c r="C265" s="124"/>
    </row>
    <row r="266" s="82" customFormat="1" ht="21.75">
      <c r="C266" s="124"/>
    </row>
    <row r="267" s="82" customFormat="1" ht="21.75">
      <c r="C267" s="124"/>
    </row>
    <row r="268" s="82" customFormat="1" ht="21.75">
      <c r="C268" s="124"/>
    </row>
    <row r="269" s="82" customFormat="1" ht="21.75">
      <c r="C269" s="124"/>
    </row>
    <row r="270" s="82" customFormat="1" ht="21.75">
      <c r="C270" s="124"/>
    </row>
    <row r="271" s="82" customFormat="1" ht="21.75">
      <c r="C271" s="124"/>
    </row>
    <row r="272" s="82" customFormat="1" ht="21.75">
      <c r="C272" s="124"/>
    </row>
    <row r="273" s="82" customFormat="1" ht="21.75">
      <c r="C273" s="124"/>
    </row>
    <row r="274" s="82" customFormat="1" ht="21.75">
      <c r="C274" s="124"/>
    </row>
    <row r="275" s="82" customFormat="1" ht="21.75">
      <c r="C275" s="124"/>
    </row>
    <row r="276" s="82" customFormat="1" ht="21.75">
      <c r="C276" s="124"/>
    </row>
    <row r="277" s="82" customFormat="1" ht="21.75">
      <c r="C277" s="124"/>
    </row>
    <row r="278" s="82" customFormat="1" ht="21.75">
      <c r="C278" s="124"/>
    </row>
    <row r="279" s="82" customFormat="1" ht="21.75">
      <c r="C279" s="124"/>
    </row>
    <row r="280" s="82" customFormat="1" ht="21.75">
      <c r="C280" s="124"/>
    </row>
    <row r="281" s="82" customFormat="1" ht="21.75">
      <c r="C281" s="124"/>
    </row>
    <row r="282" s="82" customFormat="1" ht="21.75">
      <c r="C282" s="124"/>
    </row>
    <row r="283" s="82" customFormat="1" ht="21.75">
      <c r="C283" s="124"/>
    </row>
    <row r="284" s="82" customFormat="1" ht="21.75">
      <c r="C284" s="124"/>
    </row>
    <row r="285" s="82" customFormat="1" ht="21.75">
      <c r="C285" s="124"/>
    </row>
    <row r="286" s="82" customFormat="1" ht="21.75">
      <c r="C286" s="124"/>
    </row>
    <row r="287" s="82" customFormat="1" ht="21.75">
      <c r="C287" s="124"/>
    </row>
    <row r="288" s="82" customFormat="1" ht="21.75">
      <c r="C288" s="124"/>
    </row>
  </sheetData>
  <mergeCells count="10">
    <mergeCell ref="A2:D2"/>
    <mergeCell ref="B3:C3"/>
    <mergeCell ref="A41:D41"/>
    <mergeCell ref="B42:C42"/>
    <mergeCell ref="A116:D116"/>
    <mergeCell ref="B117:C117"/>
    <mergeCell ref="A56:D56"/>
    <mergeCell ref="B57:C57"/>
    <mergeCell ref="A80:D80"/>
    <mergeCell ref="B81:C81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2:H20"/>
  <sheetViews>
    <sheetView workbookViewId="0" topLeftCell="A7">
      <selection activeCell="C10" sqref="C10"/>
    </sheetView>
  </sheetViews>
  <sheetFormatPr defaultColWidth="9.140625" defaultRowHeight="21.75"/>
  <cols>
    <col min="1" max="1" width="8.00390625" style="91" customWidth="1"/>
    <col min="2" max="2" width="8.8515625" style="91" customWidth="1"/>
    <col min="3" max="3" width="15.421875" style="91" customWidth="1"/>
    <col min="4" max="4" width="16.8515625" style="91" customWidth="1"/>
    <col min="5" max="5" width="19.140625" style="92" customWidth="1"/>
    <col min="6" max="6" width="2.57421875" style="91" customWidth="1"/>
    <col min="7" max="7" width="19.7109375" style="92" customWidth="1"/>
    <col min="8" max="16384" width="8.8515625" style="91" customWidth="1"/>
  </cols>
  <sheetData>
    <row r="2" spans="1:8" ht="23.25">
      <c r="A2" s="139" t="s">
        <v>134</v>
      </c>
      <c r="B2" s="139"/>
      <c r="C2" s="139"/>
      <c r="D2" s="139"/>
      <c r="E2" s="139"/>
      <c r="F2" s="139"/>
      <c r="G2" s="139"/>
      <c r="H2" s="115"/>
    </row>
    <row r="3" spans="1:8" ht="23.25">
      <c r="A3" s="139" t="s">
        <v>165</v>
      </c>
      <c r="B3" s="139"/>
      <c r="C3" s="139"/>
      <c r="D3" s="139"/>
      <c r="E3" s="139"/>
      <c r="F3" s="139"/>
      <c r="G3" s="139"/>
      <c r="H3" s="115"/>
    </row>
    <row r="4" spans="2:5" ht="23.25">
      <c r="B4" s="91" t="s">
        <v>148</v>
      </c>
      <c r="E4" s="92">
        <v>3935981.11</v>
      </c>
    </row>
    <row r="5" spans="1:7" ht="23.25">
      <c r="A5" s="116" t="s">
        <v>149</v>
      </c>
      <c r="B5" s="127">
        <v>18933</v>
      </c>
      <c r="C5" s="91" t="s">
        <v>150</v>
      </c>
      <c r="G5" s="128">
        <v>25912</v>
      </c>
    </row>
    <row r="6" spans="2:7" ht="23.25">
      <c r="B6" s="91" t="s">
        <v>136</v>
      </c>
      <c r="G6" s="93">
        <f>E4+G5</f>
        <v>3961893.11</v>
      </c>
    </row>
    <row r="7" spans="1:7" ht="23.25">
      <c r="A7" s="116" t="s">
        <v>135</v>
      </c>
      <c r="B7" s="127">
        <v>18963</v>
      </c>
      <c r="C7" s="91" t="s">
        <v>109</v>
      </c>
      <c r="G7" s="92">
        <v>7440</v>
      </c>
    </row>
    <row r="8" spans="2:7" ht="23.25">
      <c r="B8" s="91" t="s">
        <v>136</v>
      </c>
      <c r="G8" s="93">
        <f>G6-G7</f>
        <v>3954453.11</v>
      </c>
    </row>
    <row r="9" spans="1:7" ht="23.25">
      <c r="A9" s="116" t="s">
        <v>135</v>
      </c>
      <c r="B9" s="127">
        <v>18994</v>
      </c>
      <c r="C9" s="91" t="s">
        <v>109</v>
      </c>
      <c r="G9" s="92">
        <v>9630</v>
      </c>
    </row>
    <row r="10" spans="2:7" ht="23.25">
      <c r="B10" s="91" t="s">
        <v>136</v>
      </c>
      <c r="G10" s="93">
        <f>G8-G9</f>
        <v>3944823.11</v>
      </c>
    </row>
    <row r="11" spans="1:7" ht="23.25">
      <c r="A11" s="116" t="s">
        <v>135</v>
      </c>
      <c r="B11" s="127">
        <v>19025</v>
      </c>
      <c r="C11" s="91" t="s">
        <v>109</v>
      </c>
      <c r="G11" s="92">
        <v>10849</v>
      </c>
    </row>
    <row r="12" spans="2:7" ht="23.25">
      <c r="B12" s="91" t="s">
        <v>136</v>
      </c>
      <c r="G12" s="93">
        <f>G10-G11</f>
        <v>3933974.11</v>
      </c>
    </row>
    <row r="13" spans="1:7" ht="23.25">
      <c r="A13" s="116" t="s">
        <v>135</v>
      </c>
      <c r="B13" s="127">
        <v>19054</v>
      </c>
      <c r="C13" s="91" t="s">
        <v>109</v>
      </c>
      <c r="G13" s="92">
        <v>11130</v>
      </c>
    </row>
    <row r="14" spans="2:7" ht="23.25">
      <c r="B14" s="91" t="s">
        <v>136</v>
      </c>
      <c r="G14" s="93">
        <f>G12-G13</f>
        <v>3922844.11</v>
      </c>
    </row>
    <row r="15" spans="1:7" ht="23.25">
      <c r="A15" s="116" t="s">
        <v>135</v>
      </c>
      <c r="B15" s="127">
        <v>19085</v>
      </c>
      <c r="C15" s="91" t="s">
        <v>109</v>
      </c>
      <c r="G15" s="92">
        <v>11320</v>
      </c>
    </row>
    <row r="16" spans="2:7" ht="23.25">
      <c r="B16" s="91" t="s">
        <v>136</v>
      </c>
      <c r="G16" s="93">
        <f>G14-G15</f>
        <v>3911524.11</v>
      </c>
    </row>
    <row r="17" spans="1:7" ht="23.25">
      <c r="A17" s="116" t="s">
        <v>135</v>
      </c>
      <c r="B17" s="127">
        <v>19115</v>
      </c>
      <c r="C17" s="91" t="s">
        <v>109</v>
      </c>
      <c r="G17" s="128">
        <v>22050</v>
      </c>
    </row>
    <row r="18" spans="2:7" ht="23.25">
      <c r="B18" s="91" t="s">
        <v>136</v>
      </c>
      <c r="G18" s="93">
        <f>G16-G17</f>
        <v>3889474.11</v>
      </c>
    </row>
    <row r="19" spans="1:7" ht="23.25">
      <c r="A19" s="116" t="s">
        <v>135</v>
      </c>
      <c r="B19" s="127">
        <v>19146</v>
      </c>
      <c r="C19" s="91" t="s">
        <v>109</v>
      </c>
      <c r="G19" s="92">
        <v>376700</v>
      </c>
    </row>
    <row r="20" spans="2:7" ht="24" thickBot="1">
      <c r="B20" s="91" t="s">
        <v>136</v>
      </c>
      <c r="G20" s="129">
        <f>G18-G19</f>
        <v>3512774.11</v>
      </c>
    </row>
    <row r="21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1:G12"/>
  <sheetViews>
    <sheetView workbookViewId="0" topLeftCell="A1">
      <selection activeCell="D16" sqref="D16"/>
    </sheetView>
  </sheetViews>
  <sheetFormatPr defaultColWidth="9.140625" defaultRowHeight="21.75"/>
  <cols>
    <col min="1" max="1" width="7.00390625" style="0" customWidth="1"/>
    <col min="2" max="2" width="8.140625" style="0" customWidth="1"/>
    <col min="3" max="3" width="45.421875" style="0" customWidth="1"/>
    <col min="4" max="4" width="12.7109375" style="131" customWidth="1"/>
  </cols>
  <sheetData>
    <row r="1" spans="2:7" ht="21.75">
      <c r="B1" s="147" t="s">
        <v>103</v>
      </c>
      <c r="C1" s="147"/>
      <c r="D1" s="147"/>
      <c r="E1" s="130"/>
      <c r="F1" s="130"/>
      <c r="G1" s="130"/>
    </row>
    <row r="2" spans="2:7" ht="21.75">
      <c r="B2" s="147" t="s">
        <v>166</v>
      </c>
      <c r="C2" s="147"/>
      <c r="D2" s="147"/>
      <c r="E2" s="130"/>
      <c r="F2" s="130"/>
      <c r="G2" s="130"/>
    </row>
    <row r="3" spans="2:7" ht="21.75">
      <c r="B3" s="147" t="s">
        <v>155</v>
      </c>
      <c r="C3" s="147"/>
      <c r="D3" s="147"/>
      <c r="E3" s="130"/>
      <c r="F3" s="130"/>
      <c r="G3" s="130"/>
    </row>
    <row r="5" spans="2:4" ht="21.75">
      <c r="B5" s="132" t="s">
        <v>167</v>
      </c>
      <c r="C5" s="132" t="s">
        <v>8</v>
      </c>
      <c r="D5" s="133" t="s">
        <v>2</v>
      </c>
    </row>
    <row r="6" spans="2:4" ht="21.75">
      <c r="B6" s="132">
        <v>1</v>
      </c>
      <c r="C6" s="134" t="s">
        <v>168</v>
      </c>
      <c r="D6" s="135">
        <v>118000</v>
      </c>
    </row>
    <row r="7" spans="2:4" ht="21.75">
      <c r="B7" s="132">
        <v>2</v>
      </c>
      <c r="C7" s="134" t="s">
        <v>169</v>
      </c>
      <c r="D7" s="135">
        <v>118300</v>
      </c>
    </row>
    <row r="8" spans="2:4" ht="21.75">
      <c r="B8" s="132">
        <v>3</v>
      </c>
      <c r="C8" s="134" t="s">
        <v>170</v>
      </c>
      <c r="D8" s="135">
        <v>118350</v>
      </c>
    </row>
    <row r="9" spans="2:4" ht="21.75">
      <c r="B9" s="132">
        <v>4</v>
      </c>
      <c r="C9" s="134" t="s">
        <v>171</v>
      </c>
      <c r="D9" s="135">
        <v>9820</v>
      </c>
    </row>
    <row r="10" spans="2:4" ht="21.75">
      <c r="B10" s="132">
        <v>5</v>
      </c>
      <c r="C10" s="134" t="s">
        <v>172</v>
      </c>
      <c r="D10" s="135">
        <v>10730</v>
      </c>
    </row>
    <row r="11" spans="2:4" ht="21.75">
      <c r="B11" s="132">
        <v>6</v>
      </c>
      <c r="C11" s="134" t="s">
        <v>173</v>
      </c>
      <c r="D11" s="135">
        <v>1500</v>
      </c>
    </row>
    <row r="12" spans="2:4" ht="21.75">
      <c r="B12" s="145" t="s">
        <v>49</v>
      </c>
      <c r="C12" s="146"/>
      <c r="D12" s="135">
        <f>SUM(D6:D11)</f>
        <v>376700</v>
      </c>
    </row>
  </sheetData>
  <mergeCells count="4">
    <mergeCell ref="B12:C12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2009-08-25T06:46:58Z</cp:lastPrinted>
  <dcterms:created xsi:type="dcterms:W3CDTF">2004-02-23T07:46:31Z</dcterms:created>
  <dcterms:modified xsi:type="dcterms:W3CDTF">2009-09-07T05:15:01Z</dcterms:modified>
  <cp:category/>
  <cp:version/>
  <cp:contentType/>
  <cp:contentStatus/>
</cp:coreProperties>
</file>