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activeTab="5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กระแสรายวัน(3)" sheetId="11" r:id="rId11"/>
    <sheet name="งบกระทบยอดธกส.ออมทรัพย์ (2)" sheetId="12" r:id="rId12"/>
    <sheet name="รายได้ค้างรับ ลูกหนี้ภาษี" sheetId="13" r:id="rId13"/>
    <sheet name="งบกระทบยอดกรุงไทยออมทรัพย์" sheetId="14" r:id="rId14"/>
    <sheet name="งบกระทบยอดกรุงไทยกระแสรายวัน" sheetId="15" r:id="rId15"/>
    <sheet name="รายจ่ายค้างจ่าย  (3)" sheetId="16" r:id="rId16"/>
    <sheet name="รายจ่ายรอจ่าย " sheetId="17" r:id="rId17"/>
    <sheet name="ลูกหนี้เงินทุนศฐ" sheetId="18" r:id="rId18"/>
    <sheet name="เงินอุดหนุนเฉพาะกิจค้างจ่าย" sheetId="19" r:id="rId19"/>
    <sheet name="งบกระทบยอดโครงการถ่ายโอน (2)" sheetId="20" r:id="rId20"/>
    <sheet name="แนบจ่ายขาด" sheetId="21" r:id="rId21"/>
    <sheet name="งบกระทบยอดโครงการถ่ายโอน" sheetId="22" r:id="rId22"/>
    <sheet name="รายงานกระแสเงินสด" sheetId="23" r:id="rId23"/>
  </sheets>
  <definedNames>
    <definedName name="_xlnm.Print_Area" localSheetId="18">'เงินอุดหนุนเฉพาะกิจค้างจ่าย'!#REF!</definedName>
    <definedName name="_xlnm.Print_Area" localSheetId="1">'ใบผ่านทั่วไป (2)'!$B$1:$H$160</definedName>
    <definedName name="_xlnm.Print_Area" localSheetId="0">'ใบผ่านมาตรฐาน (2)'!$A$1:$E$147</definedName>
    <definedName name="_xlnm.Print_Area" localSheetId="8">'กระดาษทำการกระทบยอด   (2)'!$A$1:$W$125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'งบกระทบยอดเศรษฐกิจชุมชน'!$A$1:$H$40</definedName>
    <definedName name="_xlnm.Print_Area" localSheetId="21">'งบกระทบยอดโครงการถ่ายโอน'!$A$1:$H$42</definedName>
    <definedName name="_xlnm.Print_Area" localSheetId="19">'งบกระทบยอดโครงการถ่ายโอน (2)'!$A$1:$H$42</definedName>
    <definedName name="_xlnm.Print_Area" localSheetId="10">'งบกระทบยอดธกส.กระแสรายวัน(3)'!$A$1:$H$46</definedName>
    <definedName name="_xlnm.Print_Area" localSheetId="11">'งบกระทบยอดธกส.ออมทรัพย์ (2)'!$A$1:$H$52</definedName>
    <definedName name="_xlnm.Print_Area" localSheetId="2">'งบทดลอง (2)'!$A$1:$E$64</definedName>
    <definedName name="_xlnm.Print_Area" localSheetId="12">'รายได้ค้างรับ ลูกหนี้ภาษี'!$A$1:$M$45</definedName>
    <definedName name="_xlnm.Print_Area" localSheetId="3">'รายงานรับ-จ่ายเงินสด (2)'!$A$1:$I$98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5">'รายจ่ายค้างจ่าย  (3)'!$1:$6</definedName>
    <definedName name="_xlnm.Print_Titles" localSheetId="5">'หมายเหตุ1'!$1:$5</definedName>
  </definedNames>
  <calcPr fullCalcOnLoad="1"/>
</workbook>
</file>

<file path=xl/sharedStrings.xml><?xml version="1.0" encoding="utf-8"?>
<sst xmlns="http://schemas.openxmlformats.org/spreadsheetml/2006/main" count="1032" uniqueCount="651">
  <si>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</si>
  <si>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</si>
  <si>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</si>
  <si>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</si>
  <si>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</si>
  <si>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</si>
  <si>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</si>
  <si>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</si>
  <si>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</si>
  <si>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</si>
  <si>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</si>
  <si>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</si>
  <si>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</si>
  <si>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</si>
  <si>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</si>
  <si>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</si>
  <si>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</si>
  <si>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</si>
  <si>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</si>
  <si>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</si>
  <si>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</si>
  <si>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</si>
  <si>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</si>
  <si>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</si>
  <si>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</si>
  <si>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</si>
  <si>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</si>
  <si>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</si>
  <si>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</si>
  <si>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</si>
  <si>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</si>
  <si>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</si>
  <si>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</si>
  <si>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</si>
  <si>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</si>
  <si>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</si>
  <si>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</si>
  <si>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</si>
  <si>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</si>
  <si>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</si>
  <si>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</si>
  <si>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</si>
  <si>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</si>
  <si>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</si>
  <si>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</si>
  <si>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</si>
  <si>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</si>
  <si>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</si>
  <si>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</si>
  <si>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</si>
  <si>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</si>
  <si>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</si>
  <si>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</si>
  <si>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</si>
  <si>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</si>
  <si>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</si>
  <si>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</si>
  <si>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</si>
  <si>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</si>
  <si>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</si>
  <si>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</si>
  <si>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</si>
  <si>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</si>
  <si>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</si>
  <si>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</si>
  <si>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</si>
  <si>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</si>
  <si>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</si>
  <si>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</si>
  <si>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</si>
  <si>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</si>
  <si>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</si>
  <si>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</si>
  <si>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</si>
  <si>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</si>
  <si>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</si>
  <si>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</si>
  <si>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</si>
  <si>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</si>
  <si>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</si>
  <si>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</si>
  <si>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</si>
  <si>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</si>
  <si>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</si>
  <si>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</si>
  <si>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</si>
  <si>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</si>
  <si>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</si>
  <si>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</si>
  <si>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</si>
  <si>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</si>
  <si>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</si>
  <si>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</si>
  <si>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</si>
  <si>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</si>
  <si>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</si>
  <si>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</si>
  <si>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</si>
  <si>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</si>
  <si>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</si>
  <si>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</si>
  <si>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</si>
  <si>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</si>
  <si>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</si>
  <si>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</si>
  <si>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</si>
  <si>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</si>
  <si>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</si>
  <si>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</si>
  <si>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</si>
  <si>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</si>
  <si>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</si>
  <si>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</si>
  <si>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</si>
  <si>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</si>
  <si>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</si>
  <si>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</si>
  <si>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</si>
  <si>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</si>
  <si>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</si>
  <si>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</si>
  <si>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</si>
  <si>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</si>
  <si>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</si>
  <si>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</si>
  <si>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</si>
  <si>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</si>
  <si>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</si>
  <si>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</si>
  <si>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</si>
  <si>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</si>
  <si>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</si>
  <si>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</si>
  <si>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</si>
  <si>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</si>
  <si>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</si>
  <si>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</si>
  <si>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</si>
  <si>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</si>
  <si>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</si>
  <si>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</si>
  <si>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</si>
  <si>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</si>
  <si>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</si>
  <si>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</si>
  <si>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</si>
  <si>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</si>
  <si>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</si>
  <si>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</si>
  <si>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</si>
  <si>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</si>
  <si>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</si>
  <si>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</si>
  <si>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</si>
  <si>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</si>
  <si>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</si>
  <si>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</si>
  <si>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</si>
  <si>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</si>
  <si>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</si>
  <si>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</si>
  <si>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</si>
  <si>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</si>
  <si>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</si>
  <si>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</si>
  <si>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</si>
  <si>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</si>
  <si>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</si>
  <si>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</si>
  <si>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</si>
  <si>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</si>
  <si>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</si>
  <si>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</si>
  <si>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</si>
  <si>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</si>
  <si>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</si>
  <si>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</si>
  <si>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</si>
  <si>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</si>
  <si>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</si>
  <si>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</si>
  <si>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</si>
  <si>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</si>
  <si>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</si>
  <si>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</si>
  <si>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</si>
  <si>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</si>
  <si>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</si>
  <si>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</si>
  <si>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</si>
  <si>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</si>
  <si>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</si>
  <si>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</si>
  <si>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</si>
  <si>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</si>
  <si>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</si>
  <si>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</si>
  <si>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</si>
  <si>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</si>
  <si>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</si>
  <si>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</si>
  <si>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</si>
  <si>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</si>
  <si>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</si>
  <si>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</si>
  <si>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</si>
  <si>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</si>
  <si>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</si>
  <si>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</si>
  <si>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</si>
  <si>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</si>
  <si>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</si>
  <si>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</si>
  <si>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</si>
  <si>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</si>
  <si>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</si>
  <si>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</si>
  <si>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</si>
  <si>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</si>
  <si>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</si>
  <si>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</si>
  <si>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</si>
  <si>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</si>
  <si>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</si>
  <si>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</si>
  <si>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</si>
  <si>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</si>
  <si>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</si>
  <si>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</si>
  <si>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</si>
  <si>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</si>
  <si>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</si>
  <si>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</si>
  <si>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</si>
  <si>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</si>
  <si>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</si>
  <si>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</si>
  <si>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</si>
  <si>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</si>
  <si>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</si>
  <si>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</si>
  <si>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</si>
  <si>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</si>
  <si>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</si>
  <si>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</si>
  <si>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</si>
  <si>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</si>
  <si>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</si>
  <si>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</si>
  <si>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</si>
  <si>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</si>
  <si>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</si>
  <si>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</si>
  <si>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</si>
  <si>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</si>
  <si>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</si>
  <si>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</si>
  <si>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</si>
  <si>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</si>
  <si>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</si>
  <si>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</si>
  <si>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</si>
  <si>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</si>
  <si>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</si>
  <si>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</si>
  <si>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</si>
  <si>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</si>
  <si>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</si>
  <si>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</si>
  <si>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</si>
  <si>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</si>
  <si>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</si>
  <si>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</si>
  <si>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</si>
  <si>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</si>
  <si>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</si>
  <si>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</si>
  <si>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</si>
  <si>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</si>
  <si>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</si>
  <si>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</si>
  <si>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</si>
  <si>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</si>
  <si>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</si>
  <si>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</si>
  <si>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</si>
  <si>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</si>
  <si>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</si>
  <si>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</si>
  <si>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</si>
  <si>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</si>
  <si>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</si>
  <si>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</si>
  <si>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</si>
  <si>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</si>
  <si>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</si>
  <si>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</si>
  <si>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</si>
  <si>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</si>
  <si>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</si>
  <si>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</si>
  <si>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</si>
  <si>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</si>
  <si>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</si>
  <si>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</si>
  <si>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</si>
  <si>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</si>
  <si>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</si>
  <si>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</si>
  <si>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</si>
  <si>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</si>
  <si>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</si>
  <si>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</si>
  <si>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</si>
  <si>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</si>
  <si>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</si>
  <si>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</si>
  <si>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</si>
  <si>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</si>
  <si>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</si>
  <si>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</si>
  <si>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</si>
  <si>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</si>
  <si>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</si>
  <si>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</si>
  <si>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</si>
  <si>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</si>
  <si>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</si>
  <si>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</si>
  <si>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</si>
  <si>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</si>
  <si>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</si>
  <si>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</si>
  <si>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</si>
  <si>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</si>
  <si>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</si>
  <si>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</si>
  <si>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</si>
  <si>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</si>
  <si>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</si>
  <si>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</si>
  <si>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</si>
  <si>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</si>
  <si>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</si>
  <si>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</si>
  <si>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</si>
  <si>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</si>
  <si>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</si>
  <si>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</si>
  <si>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</si>
  <si>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</si>
  <si>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</si>
  <si>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</si>
  <si>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</si>
  <si>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</si>
  <si>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</si>
  <si>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</si>
  <si>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</si>
  <si>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</si>
  <si>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</si>
  <si>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</si>
  <si>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</si>
  <si>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</si>
  <si>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</si>
  <si>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</si>
  <si>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</si>
  <si>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</si>
  <si>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</si>
  <si>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</si>
  <si>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</si>
  <si>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</si>
  <si>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</si>
  <si>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</si>
  <si>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</si>
  <si>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</si>
  <si>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</si>
  <si>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</si>
  <si>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</si>
  <si>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</si>
  <si>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</si>
  <si>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</si>
  <si>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</si>
  <si>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</si>
  <si>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</si>
  <si>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</si>
  <si>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</si>
  <si>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</si>
  <si>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</si>
  <si>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</si>
  <si>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</si>
  <si>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</si>
  <si>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</si>
  <si>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</si>
  <si>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</si>
  <si>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</si>
  <si>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</si>
  <si>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</si>
  <si>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</si>
  <si>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</si>
  <si>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</si>
  <si>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</si>
  <si>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</si>
  <si>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</si>
  <si>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</si>
  <si>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</si>
  <si>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</si>
  <si>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</si>
  <si>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</si>
  <si>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</si>
  <si>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</si>
  <si>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</si>
  <si>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</si>
  <si>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</si>
  <si>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</si>
  <si>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</si>
  <si>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</si>
  <si>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</si>
  <si>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</si>
  <si>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</si>
  <si>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</si>
  <si>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</si>
  <si>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</si>
  <si>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</si>
  <si>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</si>
  <si>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</si>
  <si>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</si>
  <si>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</si>
  <si>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</si>
  <si>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</si>
  <si>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</si>
  <si>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</si>
  <si>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</si>
  <si>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</si>
  <si>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</si>
  <si>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</si>
  <si>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</si>
  <si>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</si>
  <si>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</si>
  <si>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</si>
  <si>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</si>
  <si>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</si>
  <si>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</si>
  <si>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</si>
  <si>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</si>
  <si>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</si>
  <si>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</si>
  <si>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</si>
  <si>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</si>
  <si>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</si>
  <si>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</si>
  <si>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</si>
  <si>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</si>
  <si>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</si>
  <si>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</si>
  <si>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</si>
  <si>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</si>
  <si>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</si>
  <si>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</si>
  <si>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</si>
  <si>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</si>
  <si>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</si>
  <si>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</si>
  <si>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</si>
  <si>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</si>
  <si>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</si>
  <si>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</si>
  <si>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</si>
  <si>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</si>
  <si>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</si>
  <si>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</si>
  <si>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</si>
  <si>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</si>
  <si>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</si>
  <si>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</si>
  <si>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</si>
  <si>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</si>
  <si>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</si>
  <si>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</si>
  <si>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</si>
  <si>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</si>
  <si>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</si>
  <si>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</si>
  <si>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</si>
  <si>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</si>
  <si>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</si>
  <si>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</si>
  <si>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</si>
  <si>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</si>
  <si>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</si>
  <si>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</si>
  <si>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</si>
  <si>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</si>
  <si>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</si>
  <si>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</si>
  <si>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</si>
  <si>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</si>
  <si>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</si>
  <si>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</si>
  <si>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</si>
  <si>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</si>
  <si>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</si>
  <si>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</si>
  <si>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</si>
  <si>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</si>
  <si>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</si>
  <si>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</si>
  <si>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</si>
  <si>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</si>
  <si>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</si>
  <si>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</si>
  <si>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</si>
  <si>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</si>
  <si>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</si>
  <si>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</si>
  <si>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</si>
  <si>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</si>
  <si>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</si>
  <si>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</si>
  <si>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</si>
  <si>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</si>
  <si>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</si>
  <si>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</si>
  <si>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</si>
  <si>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</si>
  <si>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</si>
  <si>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</si>
  <si>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</si>
  <si>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</si>
  <si>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</si>
  <si>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</si>
  <si>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</si>
  <si>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</si>
  <si>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</si>
  <si>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</si>
  <si>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</si>
  <si>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</si>
  <si>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</si>
  <si>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</si>
  <si>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</si>
  <si>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</si>
  <si>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</si>
  <si>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</si>
  <si>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</si>
  <si>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</si>
  <si>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</si>
  <si>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</si>
  <si>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</si>
  <si>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</si>
  <si>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</si>
  <si>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</si>
  <si>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</si>
  <si>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</si>
  <si>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</si>
  <si>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</si>
  <si>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</si>
  <si>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</si>
  <si>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</si>
  <si>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</si>
  <si>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</si>
  <si>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</si>
  <si>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</si>
  <si>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</si>
  <si>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</si>
  <si>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</si>
  <si>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</si>
  <si>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</si>
  <si>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</si>
  <si>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</si>
  <si>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</si>
  <si>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</si>
  <si>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</si>
  <si>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</si>
  <si>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</si>
  <si>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</si>
  <si>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</si>
  <si>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</si>
  <si>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</si>
  <si>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</si>
  <si>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</si>
  <si>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</si>
  <si>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</si>
  <si>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เลขที่ …03../..11. /2556…….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</si>
  <si>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</si>
  <si>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</si>
  <si>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</si>
  <si>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</si>
  <si>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</si>
  <si>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</si>
  <si>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</si>
  <si>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</si>
  <si>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</si>
  <si>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</si>
  <si>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t xml:space="preserve">         วันที่ …18   ธันวาคม  2556.....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</si>
  <si>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</si>
  <si>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</si>
  <si>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</si>
  <si>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</si>
  <si>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</si>
  <si>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 xml:space="preserve">              เลขที่ …02../..11.. /2557…….</t>
  </si>
  <si>
    <t>งบประทบยอดเงินฝากธนาคาร-กระแสรายวัน</t>
  </si>
  <si>
    <t xml:space="preserve">   เลขที่บัญชี  …...…291  -5 - 00026 -3……...</t>
  </si>
  <si>
    <t xml:space="preserve">           เลขที่ …1..../…01...../...2557...</t>
  </si>
  <si>
    <t xml:space="preserve">    เลขที่ …02.. /…01…... / …2557...</t>
  </si>
  <si>
    <t xml:space="preserve">                 เลขที่ …03.. /…01…... / 2557….</t>
  </si>
  <si>
    <t xml:space="preserve">               เลขที่ …01../..01./2557…….</t>
  </si>
  <si>
    <t>(6)  เงินอุดหนุนทั่วไป-ส่งเสริมศักยภาพการจัดการศึกษา</t>
  </si>
  <si>
    <t xml:space="preserve">                              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</si>
  <si>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</si>
  <si>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</si>
  <si>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</si>
  <si>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</si>
  <si>
    <t xml:space="preserve">                          - เงินสมทบประกันสังคม</t>
  </si>
  <si>
    <r>
      <t xml:space="preserve">เดบิท   </t>
    </r>
    <r>
      <rPr>
        <sz val="14"/>
        <rFont val="TH SarabunPSK"/>
        <family val="2"/>
      </rPr>
      <t xml:space="preserve"> เบี้ยยังชีพผู้พิการ</t>
    </r>
  </si>
  <si>
    <t xml:space="preserve">                      ส่งใช้เงินยืมเบี้ยยังชีพผู้พิการเข้าบัญชีเงินสะสม</t>
  </si>
  <si>
    <t xml:space="preserve">     เงินอุดหนุนเฉพาะกิจค้างจ่าย</t>
  </si>
  <si>
    <t xml:space="preserve">          วันที่ …8  เมษายน  2557.....</t>
  </si>
  <si>
    <t>เดบิท  ธกส.สาขาขามสะแกแสง</t>
  </si>
  <si>
    <t>เครดิต  อุดหนุนเฉพาะกิจ</t>
  </si>
  <si>
    <t xml:space="preserve">                   รับคืนเงินอุดหนุนเฉพาะกิจเนื่องจากไม่สามารถโอนเข้าบัญชีได้</t>
  </si>
  <si>
    <t xml:space="preserve">   องค์การบริหารส่วนตำบลเมืองนาท    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</si>
  <si>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พฤษภาคม  2557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</si>
  <si>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พฤษภาคม   2557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</si>
  <si>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พฤษภาคม 2557</t>
  </si>
  <si>
    <t xml:space="preserve">            วันที่ ....30  พฤษภาคม  2557…...</t>
  </si>
  <si>
    <t>วันที่    30 พฤษภาคม  2557</t>
  </si>
  <si>
    <t>ประจำเดือน พฤษภาคม  2557</t>
  </si>
  <si>
    <t>ณ   วันที่  30 เมษายน 2557</t>
  </si>
  <si>
    <t xml:space="preserve">                วันที่ .1   พฤษภาคม  2557.....</t>
  </si>
  <si>
    <t>เดบิท  ส่วนลด ภบท.6%</t>
  </si>
  <si>
    <t xml:space="preserve">            เครดิต  รายรับ</t>
  </si>
  <si>
    <t xml:space="preserve">                 </t>
  </si>
  <si>
    <t xml:space="preserve">                - ปรับปรุงบัญชีกรณีจัดทำใบนำส่งผิดพลาด</t>
  </si>
  <si>
    <t xml:space="preserve"> ณ     วันที่    30  เดือน พฤษภาคม พ.ศ.  2557</t>
  </si>
  <si>
    <t xml:space="preserve"> ณ   วันที่ 30 พฤษภาคม  2557</t>
  </si>
  <si>
    <t xml:space="preserve">                          ประจำเดือน   พฤษภาคม  พ.ศ.   2557</t>
  </si>
  <si>
    <t>ณ วันที่    30  พฤษภาคม  2557</t>
  </si>
  <si>
    <t xml:space="preserve">  ยอดคงเหลือตามรายงานธนาคาร  ณ  วันที่   30  พฤษภาคม  2557</t>
  </si>
  <si>
    <t xml:space="preserve">  ยอดคงเหลือตามบัญชี    ณ   วันที่  30  พฤษภาคม  2557</t>
  </si>
  <si>
    <t xml:space="preserve">  วันที่   30 พฤษภาคม  2557</t>
  </si>
  <si>
    <t xml:space="preserve">  ยอดคงเหลือตามรายงานธนาคาร  ณ  วันที่  30 พฤษภาคม 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</si>
  <si>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พฤษภาคม   2557</t>
    </r>
  </si>
  <si>
    <t>วันที่    30   พฤษภาคม   2557</t>
  </si>
  <si>
    <t xml:space="preserve">  ยอดคงเหลือตามรายงานธนาคาร  ณ  วันที่  30  พฤษภาคม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</si>
  <si>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พฤษภาคม 2557</t>
    </r>
  </si>
  <si>
    <t>วันที่     30  พฤษภาคม  2557</t>
  </si>
  <si>
    <t xml:space="preserve">     วันที่    30  พฤษภาคม  2557</t>
  </si>
  <si>
    <t>29/03/57</t>
  </si>
  <si>
    <t xml:space="preserve">  ยอดคงเหลือตามบัญชี    ณ   วันที่   30 พฤษภาคม  2557</t>
  </si>
  <si>
    <t xml:space="preserve"> วันที่   30  พฤษภาคม  2557</t>
  </si>
  <si>
    <t xml:space="preserve">                                                                                                                                         ประจำเดือน พฤษภาคม  2557                </t>
  </si>
  <si>
    <t xml:space="preserve"> เดือน  พฤษภาคม  2557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</si>
</sst>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164" fontId="3" fillId="0" borderId="0" xfId="40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21" xfId="33" applyFont="1" applyBorder="1" applyAlignment="1">
      <alignment/>
    </xf>
    <xf numFmtId="164" fontId="5" fillId="0" borderId="21" xfId="54" applyNumberFormat="1" applyFont="1" applyBorder="1">
      <alignment/>
      <protection/>
    </xf>
    <xf numFmtId="49" fontId="14" fillId="0" borderId="0" xfId="0" applyNumberFormat="1" applyFont="1" applyAlignment="1">
      <alignment horizontal="center"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9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9" xfId="54" applyFont="1" applyBorder="1" applyAlignment="1">
      <alignment horizontal="center"/>
      <protection/>
    </xf>
    <xf numFmtId="0" fontId="3" fillId="0" borderId="31" xfId="54" applyFont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0978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57150</xdr:rowOff>
    </xdr:from>
    <xdr:to>
      <xdr:col>7</xdr:col>
      <xdr:colOff>180975</xdr:colOff>
      <xdr:row>91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8596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90</xdr:row>
      <xdr:rowOff>209550</xdr:rowOff>
    </xdr:from>
    <xdr:to>
      <xdr:col>3</xdr:col>
      <xdr:colOff>1619250</xdr:colOff>
      <xdr:row>95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231100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91</xdr:row>
      <xdr:rowOff>9525</xdr:rowOff>
    </xdr:from>
    <xdr:to>
      <xdr:col>9</xdr:col>
      <xdr:colOff>85725</xdr:colOff>
      <xdr:row>95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250150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91</xdr:row>
      <xdr:rowOff>0</xdr:rowOff>
    </xdr:from>
    <xdr:to>
      <xdr:col>2</xdr:col>
      <xdr:colOff>714375</xdr:colOff>
      <xdr:row>95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240625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552450" cy="3333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285750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600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48"/>
  <sheetViews>
    <sheetView zoomScale="115" zoomScaleNormal="115" zoomScalePageLayoutView="0" workbookViewId="0" topLeftCell="A76">
      <selection activeCell="D2" sqref="D2"/>
    </sheetView>
  </sheetViews>
  <sheetFormatPr defaultColWidth="9.140625" defaultRowHeight="21.75"/>
  <cols>
    <col min="1" max="1" width="30.28125" style="115" customWidth="1"/>
    <col min="2" max="2" width="27.00390625" style="115" customWidth="1"/>
    <col min="3" max="3" width="10.421875" style="115" customWidth="1"/>
    <col min="4" max="4" width="16.28125" style="115" customWidth="1"/>
    <col min="5" max="5" width="17.57421875" style="115" customWidth="1"/>
    <col min="6" max="16384" width="9.140625" style="115" customWidth="1"/>
  </cols>
  <sheetData>
    <row r="1" ht="18.75">
      <c r="D1" s="115" t="s">
        <v>601</v>
      </c>
    </row>
    <row r="2" ht="18.75">
      <c r="D2" s="115" t="s">
        <v>623</v>
      </c>
    </row>
    <row r="3" spans="1:5" ht="23.25">
      <c r="A3" s="517" t="s">
        <v>16</v>
      </c>
      <c r="B3" s="517"/>
      <c r="C3" s="517"/>
      <c r="D3" s="517"/>
      <c r="E3" s="517"/>
    </row>
    <row r="4" ht="18.75">
      <c r="A4" s="115" t="s">
        <v>17</v>
      </c>
    </row>
    <row r="5" spans="1:5" ht="18.75">
      <c r="A5" s="518" t="s">
        <v>14</v>
      </c>
      <c r="B5" s="519"/>
      <c r="C5" s="116" t="s">
        <v>15</v>
      </c>
      <c r="D5" s="116" t="s">
        <v>10</v>
      </c>
      <c r="E5" s="117" t="s">
        <v>11</v>
      </c>
    </row>
    <row r="6" spans="1:5" ht="18.75">
      <c r="A6" s="118" t="s">
        <v>345</v>
      </c>
      <c r="B6" s="119"/>
      <c r="C6" s="120">
        <v>10</v>
      </c>
      <c r="D6" s="121">
        <v>800</v>
      </c>
      <c r="E6" s="122"/>
    </row>
    <row r="7" spans="1:5" ht="18.75">
      <c r="A7" s="118" t="s">
        <v>133</v>
      </c>
      <c r="B7" s="118"/>
      <c r="C7" s="120">
        <v>22</v>
      </c>
      <c r="D7" s="123">
        <v>1165127.38</v>
      </c>
      <c r="E7" s="122"/>
    </row>
    <row r="8" spans="1:5" ht="18.75">
      <c r="A8" s="118" t="s">
        <v>98</v>
      </c>
      <c r="B8" s="118"/>
      <c r="C8" s="120">
        <v>22</v>
      </c>
      <c r="D8" s="106">
        <v>8110</v>
      </c>
      <c r="E8" s="123"/>
    </row>
    <row r="9" spans="1:5" ht="18.75">
      <c r="A9" s="118" t="s">
        <v>103</v>
      </c>
      <c r="C9" s="124">
        <v>22</v>
      </c>
      <c r="D9" s="125">
        <v>65000</v>
      </c>
      <c r="E9" s="123"/>
    </row>
    <row r="10" spans="1:7" ht="18.75">
      <c r="A10" s="118" t="s">
        <v>111</v>
      </c>
      <c r="C10" s="124">
        <v>22</v>
      </c>
      <c r="D10" s="125">
        <v>0</v>
      </c>
      <c r="E10" s="123"/>
      <c r="G10" s="115" t="s">
        <v>8</v>
      </c>
    </row>
    <row r="11" spans="1:5" ht="18.75">
      <c r="A11" s="118"/>
      <c r="C11" s="124"/>
      <c r="D11" s="125"/>
      <c r="E11" s="123"/>
    </row>
    <row r="12" spans="1:5" ht="18.75">
      <c r="A12" s="118" t="s">
        <v>346</v>
      </c>
      <c r="B12" s="118"/>
      <c r="C12" s="120">
        <v>10</v>
      </c>
      <c r="D12" s="106"/>
      <c r="E12" s="123">
        <v>0</v>
      </c>
    </row>
    <row r="13" spans="1:5" ht="18.75">
      <c r="A13" s="118" t="s">
        <v>101</v>
      </c>
      <c r="B13" s="118"/>
      <c r="C13" s="120">
        <v>821</v>
      </c>
      <c r="D13" s="106"/>
      <c r="E13" s="123">
        <v>1169335.71</v>
      </c>
    </row>
    <row r="14" spans="1:5" ht="18.75">
      <c r="A14" s="118" t="s">
        <v>349</v>
      </c>
      <c r="B14" s="118"/>
      <c r="C14" s="120">
        <v>902</v>
      </c>
      <c r="D14" s="106"/>
      <c r="E14" s="123">
        <v>0</v>
      </c>
    </row>
    <row r="15" spans="1:5" ht="18.75">
      <c r="A15" s="118" t="s">
        <v>577</v>
      </c>
      <c r="B15" s="118"/>
      <c r="C15" s="120">
        <v>903</v>
      </c>
      <c r="D15" s="106"/>
      <c r="E15" s="123">
        <v>4295</v>
      </c>
    </row>
    <row r="16" spans="1:5" ht="18.75">
      <c r="A16" s="118" t="s">
        <v>578</v>
      </c>
      <c r="B16" s="118"/>
      <c r="C16" s="120">
        <v>906</v>
      </c>
      <c r="D16" s="106"/>
      <c r="E16" s="123">
        <v>184.85</v>
      </c>
    </row>
    <row r="17" spans="1:5" ht="18.75">
      <c r="A17" s="118" t="s">
        <v>579</v>
      </c>
      <c r="B17" s="118"/>
      <c r="C17" s="120">
        <v>907</v>
      </c>
      <c r="D17" s="106"/>
      <c r="E17" s="123">
        <v>221.82</v>
      </c>
    </row>
    <row r="18" spans="1:5" ht="18.75">
      <c r="A18" s="118" t="s">
        <v>580</v>
      </c>
      <c r="B18" s="118"/>
      <c r="C18" s="120"/>
      <c r="D18" s="106"/>
      <c r="E18" s="123">
        <v>0</v>
      </c>
    </row>
    <row r="19" spans="1:5" ht="18.75">
      <c r="A19" s="118" t="s">
        <v>406</v>
      </c>
      <c r="B19" s="118"/>
      <c r="C19" s="120">
        <v>90</v>
      </c>
      <c r="D19" s="106"/>
      <c r="E19" s="123">
        <v>0</v>
      </c>
    </row>
    <row r="20" spans="1:5" ht="18.75">
      <c r="A20" s="118" t="s">
        <v>458</v>
      </c>
      <c r="B20" s="118"/>
      <c r="C20" s="120">
        <v>70</v>
      </c>
      <c r="D20" s="106"/>
      <c r="E20" s="123">
        <v>0</v>
      </c>
    </row>
    <row r="21" spans="1:5" ht="18.75">
      <c r="A21" s="115" t="s">
        <v>395</v>
      </c>
      <c r="B21" s="118"/>
      <c r="C21" s="120"/>
      <c r="D21" s="106"/>
      <c r="E21" s="123">
        <v>0</v>
      </c>
    </row>
    <row r="22" spans="1:5" ht="18.75">
      <c r="A22" s="115" t="s">
        <v>470</v>
      </c>
      <c r="B22" s="118"/>
      <c r="C22" s="120"/>
      <c r="D22" s="106"/>
      <c r="E22" s="123">
        <v>65000</v>
      </c>
    </row>
    <row r="23" spans="1:5" ht="18.75">
      <c r="A23" s="115" t="s">
        <v>469</v>
      </c>
      <c r="B23" s="118"/>
      <c r="C23" s="120">
        <v>200</v>
      </c>
      <c r="D23" s="106"/>
      <c r="E23" s="123">
        <v>0</v>
      </c>
    </row>
    <row r="24" spans="1:5" ht="18.75">
      <c r="A24" s="115" t="s">
        <v>513</v>
      </c>
      <c r="B24" s="118"/>
      <c r="C24" s="120"/>
      <c r="D24" s="106"/>
      <c r="E24" s="123">
        <v>0</v>
      </c>
    </row>
    <row r="25" spans="1:5" ht="18.75">
      <c r="A25" s="115" t="s">
        <v>459</v>
      </c>
      <c r="B25" s="118"/>
      <c r="C25" s="120">
        <v>902</v>
      </c>
      <c r="D25" s="106"/>
      <c r="E25" s="123">
        <v>0</v>
      </c>
    </row>
    <row r="26" spans="1:5" ht="18.75">
      <c r="A26" s="115" t="s">
        <v>487</v>
      </c>
      <c r="B26" s="118"/>
      <c r="C26" s="120"/>
      <c r="D26" s="106"/>
      <c r="E26" s="123">
        <v>0</v>
      </c>
    </row>
    <row r="27" spans="1:5" ht="18.75">
      <c r="A27" s="115" t="s">
        <v>499</v>
      </c>
      <c r="B27" s="118"/>
      <c r="C27" s="120"/>
      <c r="D27" s="106"/>
      <c r="E27" s="123">
        <v>0</v>
      </c>
    </row>
    <row r="28" spans="1:5" ht="18.75">
      <c r="A28" s="115" t="s">
        <v>458</v>
      </c>
      <c r="B28" s="118"/>
      <c r="C28" s="120">
        <v>704</v>
      </c>
      <c r="D28" s="106"/>
      <c r="E28" s="126">
        <v>0</v>
      </c>
    </row>
    <row r="29" spans="1:5" ht="19.5" thickBot="1">
      <c r="A29" s="118"/>
      <c r="B29" s="118"/>
      <c r="C29" s="120"/>
      <c r="D29" s="127">
        <f>SUM(D6:D28)</f>
        <v>1239037.38</v>
      </c>
      <c r="E29" s="128">
        <f>SUM(E8:E28)</f>
        <v>1239037.3800000001</v>
      </c>
    </row>
    <row r="30" spans="1:5" ht="19.5" thickTop="1">
      <c r="A30" s="129"/>
      <c r="B30" s="129"/>
      <c r="C30" s="130"/>
      <c r="D30" s="131"/>
      <c r="E30" s="132"/>
    </row>
    <row r="31" spans="1:5" ht="18.75">
      <c r="A31" s="118" t="s">
        <v>340</v>
      </c>
      <c r="B31" s="118"/>
      <c r="C31" s="118"/>
      <c r="D31" s="118"/>
      <c r="E31" s="118"/>
    </row>
    <row r="32" spans="1:5" ht="18.75">
      <c r="A32" s="118" t="s">
        <v>620</v>
      </c>
      <c r="B32" s="118"/>
      <c r="C32" s="118"/>
      <c r="D32" s="118"/>
      <c r="E32" s="118"/>
    </row>
    <row r="33" spans="1:5" ht="18.75">
      <c r="A33" s="118"/>
      <c r="B33" s="118"/>
      <c r="C33" s="118"/>
      <c r="D33" s="118"/>
      <c r="E33" s="118"/>
    </row>
    <row r="34" spans="1:5" ht="18.75">
      <c r="A34" s="133" t="s">
        <v>4</v>
      </c>
      <c r="B34" s="520" t="s">
        <v>316</v>
      </c>
      <c r="C34" s="521"/>
      <c r="D34" s="522" t="s">
        <v>315</v>
      </c>
      <c r="E34" s="523"/>
    </row>
    <row r="35" spans="1:5" ht="28.5" customHeight="1">
      <c r="A35" s="118"/>
      <c r="B35" s="105"/>
      <c r="C35" s="134"/>
      <c r="D35" s="118"/>
      <c r="E35" s="118"/>
    </row>
    <row r="36" spans="1:5" ht="24.75" customHeight="1">
      <c r="A36" s="135" t="s">
        <v>408</v>
      </c>
      <c r="B36" s="515" t="s">
        <v>485</v>
      </c>
      <c r="C36" s="516"/>
      <c r="D36" s="136" t="s">
        <v>468</v>
      </c>
      <c r="E36" s="137"/>
    </row>
    <row r="37" spans="1:5" ht="25.5" customHeight="1">
      <c r="A37" s="135" t="s">
        <v>409</v>
      </c>
      <c r="B37" s="515" t="s">
        <v>488</v>
      </c>
      <c r="C37" s="516"/>
      <c r="D37" s="528" t="s">
        <v>410</v>
      </c>
      <c r="E37" s="529"/>
    </row>
    <row r="38" spans="1:5" ht="3.75" customHeight="1">
      <c r="A38" s="174"/>
      <c r="B38" s="524"/>
      <c r="C38" s="525"/>
      <c r="D38" s="526"/>
      <c r="E38" s="527"/>
    </row>
    <row r="39" spans="1:5" ht="3.75" customHeight="1">
      <c r="A39" s="451"/>
      <c r="B39" s="135"/>
      <c r="C39" s="135"/>
      <c r="D39" s="452"/>
      <c r="E39" s="453"/>
    </row>
    <row r="40" spans="1:5" ht="3.75" customHeight="1">
      <c r="A40" s="451"/>
      <c r="B40" s="135"/>
      <c r="C40" s="135"/>
      <c r="D40" s="452"/>
      <c r="E40" s="453"/>
    </row>
    <row r="41" spans="1:5" ht="3.75" customHeight="1">
      <c r="A41" s="451"/>
      <c r="B41" s="135"/>
      <c r="C41" s="135"/>
      <c r="D41" s="452"/>
      <c r="E41" s="453"/>
    </row>
    <row r="42" spans="1:5" ht="3.75" customHeight="1">
      <c r="A42" s="451"/>
      <c r="B42" s="135"/>
      <c r="C42" s="135"/>
      <c r="D42" s="452"/>
      <c r="E42" s="453"/>
    </row>
    <row r="43" spans="1:5" ht="3.75" customHeight="1">
      <c r="A43" s="451"/>
      <c r="B43" s="135"/>
      <c r="C43" s="135"/>
      <c r="D43" s="452"/>
      <c r="E43" s="453"/>
    </row>
    <row r="44" spans="1:5" ht="3.75" customHeight="1">
      <c r="A44" s="451"/>
      <c r="B44" s="135"/>
      <c r="C44" s="135"/>
      <c r="D44" s="452"/>
      <c r="E44" s="453"/>
    </row>
    <row r="45" spans="1:5" ht="18.75">
      <c r="A45" s="135"/>
      <c r="B45" s="135"/>
      <c r="C45" s="135"/>
      <c r="D45" s="135"/>
      <c r="E45" s="135"/>
    </row>
    <row r="46" spans="1:5" ht="18.75">
      <c r="A46" s="135"/>
      <c r="B46" s="135"/>
      <c r="C46" s="135"/>
      <c r="D46" s="135"/>
      <c r="E46" s="135"/>
    </row>
    <row r="47" spans="1:5" ht="18.75">
      <c r="A47" s="135"/>
      <c r="B47" s="135"/>
      <c r="C47" s="135"/>
      <c r="D47" s="135"/>
      <c r="E47" s="135"/>
    </row>
    <row r="48" s="138" customFormat="1" ht="15.75">
      <c r="D48" s="138" t="s">
        <v>602</v>
      </c>
    </row>
    <row r="49" s="138" customFormat="1" ht="18.75">
      <c r="D49" s="115" t="str">
        <f>D2</f>
        <v>            วันที่ ....30  พฤษภาคม  2557…...</v>
      </c>
    </row>
    <row r="50" spans="1:5" s="138" customFormat="1" ht="18" customHeight="1">
      <c r="A50" s="530" t="s">
        <v>16</v>
      </c>
      <c r="B50" s="530"/>
      <c r="C50" s="530"/>
      <c r="D50" s="530"/>
      <c r="E50" s="530"/>
    </row>
    <row r="51" s="138" customFormat="1" ht="15.75">
      <c r="A51" s="138" t="s">
        <v>17</v>
      </c>
    </row>
    <row r="52" spans="1:5" s="138" customFormat="1" ht="15.75">
      <c r="A52" s="531" t="s">
        <v>14</v>
      </c>
      <c r="B52" s="532"/>
      <c r="C52" s="140" t="s">
        <v>15</v>
      </c>
      <c r="D52" s="140" t="s">
        <v>10</v>
      </c>
      <c r="E52" s="141" t="s">
        <v>11</v>
      </c>
    </row>
    <row r="53" spans="1:5" s="138" customFormat="1" ht="15.75">
      <c r="A53" s="142" t="s">
        <v>348</v>
      </c>
      <c r="B53" s="142"/>
      <c r="C53" s="143">
        <v>22</v>
      </c>
      <c r="D53" s="144">
        <v>19668</v>
      </c>
      <c r="E53" s="145"/>
    </row>
    <row r="54" spans="1:5" s="138" customFormat="1" ht="15.75">
      <c r="A54" s="146" t="s">
        <v>56</v>
      </c>
      <c r="B54" s="142"/>
      <c r="C54" s="143">
        <v>100</v>
      </c>
      <c r="D54" s="144">
        <v>501332</v>
      </c>
      <c r="E54" s="145"/>
    </row>
    <row r="55" spans="1:5" s="138" customFormat="1" ht="15.75">
      <c r="A55" s="146" t="s">
        <v>57</v>
      </c>
      <c r="B55" s="142"/>
      <c r="C55" s="143">
        <v>120</v>
      </c>
      <c r="D55" s="144">
        <v>10110</v>
      </c>
      <c r="E55" s="145"/>
    </row>
    <row r="56" spans="1:5" s="138" customFormat="1" ht="15.75">
      <c r="A56" s="146" t="s">
        <v>58</v>
      </c>
      <c r="B56" s="142"/>
      <c r="C56" s="143">
        <v>130</v>
      </c>
      <c r="D56" s="144">
        <v>63000</v>
      </c>
      <c r="E56" s="145"/>
    </row>
    <row r="57" spans="1:5" s="138" customFormat="1" ht="15.75">
      <c r="A57" s="146" t="s">
        <v>59</v>
      </c>
      <c r="B57" s="142"/>
      <c r="C57" s="143">
        <v>200</v>
      </c>
      <c r="D57" s="144">
        <v>16374</v>
      </c>
      <c r="E57" s="145"/>
    </row>
    <row r="58" spans="1:5" s="138" customFormat="1" ht="15.75">
      <c r="A58" s="146" t="s">
        <v>60</v>
      </c>
      <c r="B58" s="142"/>
      <c r="C58" s="143">
        <v>250</v>
      </c>
      <c r="D58" s="144">
        <v>38568</v>
      </c>
      <c r="E58" s="145"/>
    </row>
    <row r="59" spans="1:5" s="138" customFormat="1" ht="15.75">
      <c r="A59" s="146" t="s">
        <v>61</v>
      </c>
      <c r="B59" s="142"/>
      <c r="C59" s="143">
        <v>270</v>
      </c>
      <c r="D59" s="144">
        <v>39720</v>
      </c>
      <c r="E59" s="145"/>
    </row>
    <row r="60" spans="1:5" s="138" customFormat="1" ht="15.75">
      <c r="A60" s="146" t="s">
        <v>62</v>
      </c>
      <c r="B60" s="142"/>
      <c r="C60" s="143">
        <v>300</v>
      </c>
      <c r="D60" s="144">
        <v>14847.51</v>
      </c>
      <c r="E60" s="145"/>
    </row>
    <row r="61" spans="1:5" s="138" customFormat="1" ht="15.75">
      <c r="A61" s="146" t="s">
        <v>31</v>
      </c>
      <c r="B61" s="142"/>
      <c r="C61" s="143">
        <v>400</v>
      </c>
      <c r="D61" s="144">
        <v>0</v>
      </c>
      <c r="E61" s="145"/>
    </row>
    <row r="62" spans="1:5" s="138" customFormat="1" ht="15.75">
      <c r="A62" s="146" t="s">
        <v>102</v>
      </c>
      <c r="B62" s="142"/>
      <c r="C62" s="143">
        <v>450</v>
      </c>
      <c r="D62" s="144">
        <v>60000</v>
      </c>
      <c r="E62" s="145"/>
    </row>
    <row r="63" spans="1:5" s="138" customFormat="1" ht="15.75">
      <c r="A63" s="146" t="s">
        <v>104</v>
      </c>
      <c r="B63" s="142"/>
      <c r="C63" s="143">
        <v>500</v>
      </c>
      <c r="D63" s="144">
        <v>0</v>
      </c>
      <c r="E63" s="145"/>
    </row>
    <row r="64" spans="1:7" s="138" customFormat="1" ht="15.75">
      <c r="A64" s="146" t="s">
        <v>122</v>
      </c>
      <c r="B64" s="142"/>
      <c r="C64" s="143">
        <v>550</v>
      </c>
      <c r="D64" s="144">
        <v>0</v>
      </c>
      <c r="E64" s="145"/>
      <c r="G64" s="138" t="s">
        <v>506</v>
      </c>
    </row>
    <row r="65" spans="1:5" s="138" customFormat="1" ht="15.75">
      <c r="A65" s="146" t="s">
        <v>489</v>
      </c>
      <c r="B65" s="142"/>
      <c r="C65" s="143"/>
      <c r="D65" s="144">
        <v>0</v>
      </c>
      <c r="E65" s="145"/>
    </row>
    <row r="66" spans="1:5" s="138" customFormat="1" ht="15.75">
      <c r="A66" s="146" t="s">
        <v>281</v>
      </c>
      <c r="B66" s="142"/>
      <c r="C66" s="143"/>
      <c r="D66" s="144">
        <v>442500</v>
      </c>
      <c r="E66" s="145" t="s">
        <v>507</v>
      </c>
    </row>
    <row r="67" spans="1:5" s="138" customFormat="1" ht="15.75">
      <c r="A67" s="146" t="s">
        <v>350</v>
      </c>
      <c r="B67" s="142"/>
      <c r="C67" s="143"/>
      <c r="D67" s="144">
        <v>38500</v>
      </c>
      <c r="E67" s="145"/>
    </row>
    <row r="68" spans="1:6" s="138" customFormat="1" ht="15.75">
      <c r="A68" s="146" t="s">
        <v>314</v>
      </c>
      <c r="B68" s="142"/>
      <c r="C68" s="143"/>
      <c r="D68" s="144">
        <v>0</v>
      </c>
      <c r="E68" s="145"/>
      <c r="F68" s="138" t="s">
        <v>508</v>
      </c>
    </row>
    <row r="69" spans="1:5" s="138" customFormat="1" ht="15.75">
      <c r="A69" s="146" t="s">
        <v>326</v>
      </c>
      <c r="B69" s="142"/>
      <c r="C69" s="143"/>
      <c r="D69" s="144">
        <v>0</v>
      </c>
      <c r="E69" s="145"/>
    </row>
    <row r="70" spans="1:5" s="138" customFormat="1" ht="15.75">
      <c r="A70" s="146" t="s">
        <v>82</v>
      </c>
      <c r="B70" s="142"/>
      <c r="C70" s="143">
        <v>90</v>
      </c>
      <c r="D70" s="144">
        <v>264000</v>
      </c>
      <c r="E70" s="145"/>
    </row>
    <row r="71" spans="1:5" s="138" customFormat="1" ht="15.75">
      <c r="A71" s="146" t="s">
        <v>328</v>
      </c>
      <c r="B71" s="142"/>
      <c r="C71" s="143">
        <v>70</v>
      </c>
      <c r="D71" s="144">
        <v>0</v>
      </c>
      <c r="E71" s="145"/>
    </row>
    <row r="72" spans="1:5" s="138" customFormat="1" ht="15.75">
      <c r="A72" s="146" t="s">
        <v>83</v>
      </c>
      <c r="B72" s="142"/>
      <c r="C72" s="143">
        <v>700</v>
      </c>
      <c r="D72" s="144">
        <v>0</v>
      </c>
      <c r="E72" s="145"/>
    </row>
    <row r="73" spans="1:5" s="138" customFormat="1" ht="15.75">
      <c r="A73" s="146" t="s">
        <v>81</v>
      </c>
      <c r="B73" s="142"/>
      <c r="C73" s="143"/>
      <c r="D73" s="144">
        <v>0</v>
      </c>
      <c r="E73" s="145"/>
    </row>
    <row r="74" spans="1:5" s="138" customFormat="1" ht="15.75">
      <c r="A74" s="146" t="s">
        <v>138</v>
      </c>
      <c r="B74" s="142"/>
      <c r="C74" s="143"/>
      <c r="D74" s="144">
        <v>0</v>
      </c>
      <c r="E74" s="145"/>
    </row>
    <row r="75" spans="1:5" s="138" customFormat="1" ht="15.75">
      <c r="A75" s="146" t="s">
        <v>123</v>
      </c>
      <c r="B75" s="147"/>
      <c r="C75" s="143">
        <v>902</v>
      </c>
      <c r="D75" s="144">
        <v>2805.7</v>
      </c>
      <c r="E75" s="145"/>
    </row>
    <row r="76" spans="1:5" s="138" customFormat="1" ht="15.75">
      <c r="A76" s="146" t="s">
        <v>367</v>
      </c>
      <c r="B76" s="142"/>
      <c r="C76" s="148" t="s">
        <v>375</v>
      </c>
      <c r="D76" s="144">
        <v>0</v>
      </c>
      <c r="E76" s="145"/>
    </row>
    <row r="77" spans="1:5" s="138" customFormat="1" ht="15.75">
      <c r="A77" s="146" t="s">
        <v>611</v>
      </c>
      <c r="B77" s="142"/>
      <c r="C77" s="148"/>
      <c r="D77" s="144">
        <v>3150</v>
      </c>
      <c r="E77" s="145"/>
    </row>
    <row r="78" spans="1:5" s="138" customFormat="1" ht="15.75">
      <c r="A78" s="146" t="s">
        <v>368</v>
      </c>
      <c r="B78" s="142"/>
      <c r="C78" s="148" t="s">
        <v>376</v>
      </c>
      <c r="D78" s="144">
        <v>0</v>
      </c>
      <c r="E78" s="145"/>
    </row>
    <row r="79" spans="1:5" s="138" customFormat="1" ht="15.75">
      <c r="A79" s="146" t="s">
        <v>369</v>
      </c>
      <c r="B79" s="142"/>
      <c r="C79" s="148" t="s">
        <v>374</v>
      </c>
      <c r="D79" s="144">
        <v>0</v>
      </c>
      <c r="E79" s="145"/>
    </row>
    <row r="80" spans="1:5" s="138" customFormat="1" ht="15.75">
      <c r="A80" s="146" t="s">
        <v>396</v>
      </c>
      <c r="B80" s="142"/>
      <c r="C80" s="148"/>
      <c r="D80" s="144">
        <v>0</v>
      </c>
      <c r="E80" s="145"/>
    </row>
    <row r="81" spans="1:5" s="138" customFormat="1" ht="15.75">
      <c r="A81" s="142" t="s">
        <v>370</v>
      </c>
      <c r="B81" s="142"/>
      <c r="C81" s="143">
        <v>22</v>
      </c>
      <c r="D81" s="144"/>
      <c r="E81" s="145">
        <v>1253030.95</v>
      </c>
    </row>
    <row r="82" spans="1:5" s="138" customFormat="1" ht="15.75">
      <c r="A82" s="142" t="s">
        <v>455</v>
      </c>
      <c r="B82" s="142"/>
      <c r="C82" s="143">
        <v>22</v>
      </c>
      <c r="D82" s="144"/>
      <c r="E82" s="145">
        <v>256190.28</v>
      </c>
    </row>
    <row r="83" spans="1:5" s="138" customFormat="1" ht="15.75">
      <c r="A83" s="142" t="s">
        <v>317</v>
      </c>
      <c r="B83" s="142"/>
      <c r="C83" s="143">
        <v>902</v>
      </c>
      <c r="D83" s="144"/>
      <c r="E83" s="145">
        <v>2203.98</v>
      </c>
    </row>
    <row r="84" spans="1:5" s="138" customFormat="1" ht="15.75">
      <c r="A84" s="142" t="s">
        <v>608</v>
      </c>
      <c r="B84" s="142"/>
      <c r="C84" s="143"/>
      <c r="D84" s="144"/>
      <c r="E84" s="149">
        <v>3150</v>
      </c>
    </row>
    <row r="85" spans="1:5" s="138" customFormat="1" ht="16.5" thickBot="1">
      <c r="A85" s="142"/>
      <c r="B85" s="142"/>
      <c r="C85" s="143"/>
      <c r="D85" s="150">
        <f>SUM(D53:D83)</f>
        <v>1514575.21</v>
      </c>
      <c r="E85" s="151">
        <f>SUM(E81:E84)</f>
        <v>1514575.21</v>
      </c>
    </row>
    <row r="86" spans="1:5" s="138" customFormat="1" ht="8.25" customHeight="1" thickTop="1">
      <c r="A86" s="152"/>
      <c r="B86" s="152"/>
      <c r="C86" s="153"/>
      <c r="D86" s="154"/>
      <c r="E86" s="155"/>
    </row>
    <row r="87" spans="1:5" s="138" customFormat="1" ht="15.75" customHeight="1">
      <c r="A87" s="142" t="s">
        <v>341</v>
      </c>
      <c r="B87" s="142"/>
      <c r="C87" s="142"/>
      <c r="D87" s="142"/>
      <c r="E87" s="142"/>
    </row>
    <row r="88" spans="1:5" s="138" customFormat="1" ht="21.75" customHeight="1">
      <c r="A88" s="142" t="s">
        <v>621</v>
      </c>
      <c r="B88" s="142"/>
      <c r="C88" s="142"/>
      <c r="D88" s="142"/>
      <c r="E88" s="142"/>
    </row>
    <row r="89" spans="1:5" s="138" customFormat="1" ht="3.75" customHeight="1">
      <c r="A89" s="142"/>
      <c r="B89" s="142"/>
      <c r="C89" s="142"/>
      <c r="D89" s="142"/>
      <c r="E89" s="142"/>
    </row>
    <row r="90" spans="1:5" s="138" customFormat="1" ht="15.75">
      <c r="A90" s="156" t="s">
        <v>4</v>
      </c>
      <c r="B90" s="505" t="s">
        <v>397</v>
      </c>
      <c r="C90" s="513"/>
      <c r="D90" s="505" t="s">
        <v>0</v>
      </c>
      <c r="E90" s="513"/>
    </row>
    <row r="91" spans="1:5" s="138" customFormat="1" ht="14.25" customHeight="1">
      <c r="A91" s="142"/>
      <c r="B91" s="533"/>
      <c r="C91" s="534"/>
      <c r="D91" s="533"/>
      <c r="E91" s="534"/>
    </row>
    <row r="92" spans="1:5" s="138" customFormat="1" ht="21" customHeight="1">
      <c r="A92" s="135" t="s">
        <v>408</v>
      </c>
      <c r="B92" s="515" t="s">
        <v>490</v>
      </c>
      <c r="C92" s="516"/>
      <c r="D92" s="509" t="s">
        <v>408</v>
      </c>
      <c r="E92" s="510"/>
    </row>
    <row r="93" spans="1:5" s="138" customFormat="1" ht="24.75" customHeight="1">
      <c r="A93" s="183" t="s">
        <v>400</v>
      </c>
      <c r="B93" s="515" t="s">
        <v>488</v>
      </c>
      <c r="C93" s="516"/>
      <c r="D93" s="511" t="s">
        <v>400</v>
      </c>
      <c r="E93" s="512"/>
    </row>
    <row r="94" spans="1:5" s="138" customFormat="1" ht="15.75" customHeight="1">
      <c r="A94" s="157"/>
      <c r="B94" s="513"/>
      <c r="C94" s="513"/>
      <c r="D94" s="514"/>
      <c r="E94" s="514"/>
    </row>
    <row r="95" spans="1:5" s="138" customFormat="1" ht="15.75" customHeight="1">
      <c r="A95" s="157"/>
      <c r="B95" s="158"/>
      <c r="C95" s="158"/>
      <c r="D95" s="158"/>
      <c r="E95" s="158"/>
    </row>
    <row r="96" spans="1:5" s="138" customFormat="1" ht="15.75" customHeight="1">
      <c r="A96" s="157"/>
      <c r="B96" s="450"/>
      <c r="C96" s="450"/>
      <c r="D96" s="450"/>
      <c r="E96" s="450"/>
    </row>
    <row r="97" spans="1:5" s="138" customFormat="1" ht="15.75" customHeight="1">
      <c r="A97" s="157"/>
      <c r="B97" s="450"/>
      <c r="C97" s="450"/>
      <c r="D97" s="450"/>
      <c r="E97" s="450"/>
    </row>
    <row r="98" spans="1:5" s="138" customFormat="1" ht="15.75" customHeight="1">
      <c r="A98" s="157"/>
      <c r="B98" s="158"/>
      <c r="C98" s="158"/>
      <c r="D98" s="158"/>
      <c r="E98" s="158"/>
    </row>
    <row r="99" spans="2:5" s="138" customFormat="1" ht="15.75">
      <c r="B99" s="157"/>
      <c r="C99" s="157"/>
      <c r="D99" s="157"/>
      <c r="E99" s="157"/>
    </row>
    <row r="100" s="138" customFormat="1" ht="15.75">
      <c r="D100" s="138" t="s">
        <v>603</v>
      </c>
    </row>
    <row r="101" spans="1:8" s="138" customFormat="1" ht="23.25">
      <c r="A101" s="179"/>
      <c r="B101" s="369" t="s">
        <v>16</v>
      </c>
      <c r="D101" s="160" t="str">
        <f>D49</f>
        <v>            วันที่ ....30  พฤษภาคม  2557…...</v>
      </c>
      <c r="H101" s="138" t="s">
        <v>8</v>
      </c>
    </row>
    <row r="102" spans="1:5" s="138" customFormat="1" ht="21" customHeight="1">
      <c r="A102" s="138" t="s">
        <v>17</v>
      </c>
      <c r="B102" s="179"/>
      <c r="C102" s="179"/>
      <c r="D102" s="179"/>
      <c r="E102" s="179"/>
    </row>
    <row r="103" spans="1:5" s="138" customFormat="1" ht="15.75">
      <c r="A103" s="139" t="s">
        <v>14</v>
      </c>
      <c r="B103" s="180"/>
      <c r="C103" s="140" t="s">
        <v>15</v>
      </c>
      <c r="D103" s="140" t="s">
        <v>10</v>
      </c>
      <c r="E103" s="139" t="s">
        <v>11</v>
      </c>
    </row>
    <row r="104" spans="1:5" s="138" customFormat="1" ht="15.75">
      <c r="A104" s="161" t="s">
        <v>84</v>
      </c>
      <c r="B104" s="188"/>
      <c r="C104" s="162">
        <v>821</v>
      </c>
      <c r="D104" s="149">
        <v>1169335.71</v>
      </c>
      <c r="E104" s="189"/>
    </row>
    <row r="105" spans="1:5" s="138" customFormat="1" ht="18.75" customHeight="1">
      <c r="A105" s="163" t="s">
        <v>351</v>
      </c>
      <c r="B105" s="142"/>
      <c r="C105" s="143"/>
      <c r="D105" s="149"/>
      <c r="E105" s="497">
        <v>0</v>
      </c>
    </row>
    <row r="106" spans="1:5" s="138" customFormat="1" ht="15.75">
      <c r="A106" s="163" t="s">
        <v>85</v>
      </c>
      <c r="B106" s="142"/>
      <c r="C106" s="164">
        <v>101</v>
      </c>
      <c r="D106" s="144"/>
      <c r="E106" s="145">
        <v>3290.33</v>
      </c>
    </row>
    <row r="107" spans="1:5" s="138" customFormat="1" ht="15.75">
      <c r="A107" s="163" t="s">
        <v>352</v>
      </c>
      <c r="B107" s="142"/>
      <c r="C107" s="164">
        <v>102</v>
      </c>
      <c r="D107" s="144"/>
      <c r="E107" s="165">
        <v>78</v>
      </c>
    </row>
    <row r="108" spans="1:5" s="138" customFormat="1" ht="15.75">
      <c r="A108" s="163" t="s">
        <v>435</v>
      </c>
      <c r="B108" s="142"/>
      <c r="C108" s="164">
        <v>125</v>
      </c>
      <c r="D108" s="144"/>
      <c r="E108" s="165"/>
    </row>
    <row r="109" spans="1:5" s="138" customFormat="1" ht="15.75">
      <c r="A109" s="163" t="s">
        <v>112</v>
      </c>
      <c r="B109" s="142"/>
      <c r="C109" s="164">
        <v>127</v>
      </c>
      <c r="D109" s="144"/>
      <c r="E109" s="165">
        <v>800</v>
      </c>
    </row>
    <row r="110" spans="1:5" s="138" customFormat="1" ht="15.75">
      <c r="A110" s="163" t="s">
        <v>105</v>
      </c>
      <c r="B110" s="142"/>
      <c r="C110" s="164">
        <v>137</v>
      </c>
      <c r="D110" s="144"/>
      <c r="E110" s="165"/>
    </row>
    <row r="111" spans="1:5" s="138" customFormat="1" ht="15.75">
      <c r="A111" s="163" t="s">
        <v>371</v>
      </c>
      <c r="B111" s="142"/>
      <c r="C111" s="164">
        <v>140</v>
      </c>
      <c r="D111" s="144"/>
      <c r="E111" s="165"/>
    </row>
    <row r="112" spans="1:5" s="138" customFormat="1" ht="15.75">
      <c r="A112" s="163" t="s">
        <v>310</v>
      </c>
      <c r="B112" s="142"/>
      <c r="C112" s="164">
        <v>141</v>
      </c>
      <c r="D112" s="144"/>
      <c r="E112" s="165">
        <v>40</v>
      </c>
    </row>
    <row r="113" spans="1:5" s="138" customFormat="1" ht="15.75">
      <c r="A113" s="163" t="s">
        <v>607</v>
      </c>
      <c r="B113" s="142"/>
      <c r="C113" s="164"/>
      <c r="D113" s="144"/>
      <c r="E113" s="165">
        <v>0</v>
      </c>
    </row>
    <row r="114" spans="1:5" s="138" customFormat="1" ht="15.75">
      <c r="A114" s="163" t="s">
        <v>356</v>
      </c>
      <c r="B114" s="142"/>
      <c r="C114" s="164">
        <v>146</v>
      </c>
      <c r="D114" s="144"/>
      <c r="E114" s="165"/>
    </row>
    <row r="115" spans="1:5" s="138" customFormat="1" ht="15.75">
      <c r="A115" s="163" t="s">
        <v>86</v>
      </c>
      <c r="B115" s="142"/>
      <c r="C115" s="164">
        <v>149</v>
      </c>
      <c r="D115" s="144"/>
      <c r="E115" s="165">
        <v>0</v>
      </c>
    </row>
    <row r="116" spans="1:5" s="138" customFormat="1" ht="15.75">
      <c r="A116" s="163" t="s">
        <v>357</v>
      </c>
      <c r="B116" s="142"/>
      <c r="C116" s="164">
        <v>203</v>
      </c>
      <c r="D116" s="144"/>
      <c r="E116" s="165">
        <v>0</v>
      </c>
    </row>
    <row r="117" spans="1:5" s="138" customFormat="1" ht="15.75">
      <c r="A117" s="163" t="s">
        <v>87</v>
      </c>
      <c r="B117" s="142"/>
      <c r="C117" s="164">
        <v>204</v>
      </c>
      <c r="D117" s="144"/>
      <c r="E117" s="165">
        <v>0</v>
      </c>
    </row>
    <row r="118" spans="1:5" s="138" customFormat="1" ht="15.75">
      <c r="A118" s="163" t="s">
        <v>107</v>
      </c>
      <c r="B118" s="142"/>
      <c r="C118" s="164">
        <v>302</v>
      </c>
      <c r="D118" s="144"/>
      <c r="E118" s="165">
        <v>0</v>
      </c>
    </row>
    <row r="119" spans="1:5" s="138" customFormat="1" ht="15.75">
      <c r="A119" s="163" t="s">
        <v>108</v>
      </c>
      <c r="B119" s="142"/>
      <c r="C119" s="164">
        <v>307</v>
      </c>
      <c r="D119" s="144"/>
      <c r="E119" s="165">
        <v>0</v>
      </c>
    </row>
    <row r="120" spans="1:5" s="138" customFormat="1" ht="15.75">
      <c r="A120" s="163" t="s">
        <v>88</v>
      </c>
      <c r="B120" s="142"/>
      <c r="C120" s="164">
        <v>307</v>
      </c>
      <c r="D120" s="144"/>
      <c r="E120" s="165">
        <v>748981.18</v>
      </c>
    </row>
    <row r="121" spans="1:5" s="138" customFormat="1" ht="15.75">
      <c r="A121" s="163" t="s">
        <v>89</v>
      </c>
      <c r="B121" s="142"/>
      <c r="C121" s="164">
        <v>1002</v>
      </c>
      <c r="D121" s="144"/>
      <c r="E121" s="165">
        <v>329088.06</v>
      </c>
    </row>
    <row r="122" spans="1:5" s="138" customFormat="1" ht="15.75">
      <c r="A122" s="163" t="s">
        <v>99</v>
      </c>
      <c r="B122" s="142"/>
      <c r="C122" s="164">
        <v>1003</v>
      </c>
      <c r="D122" s="144"/>
      <c r="E122" s="165">
        <v>19861.34</v>
      </c>
    </row>
    <row r="123" spans="1:5" s="138" customFormat="1" ht="15.75">
      <c r="A123" s="163" t="s">
        <v>90</v>
      </c>
      <c r="B123" s="142"/>
      <c r="C123" s="164">
        <v>1004</v>
      </c>
      <c r="D123" s="144"/>
      <c r="E123" s="202">
        <v>0</v>
      </c>
    </row>
    <row r="124" spans="1:5" s="138" customFormat="1" ht="15.75">
      <c r="A124" s="163" t="s">
        <v>91</v>
      </c>
      <c r="B124" s="142"/>
      <c r="C124" s="164">
        <v>1005</v>
      </c>
      <c r="D124" s="144"/>
      <c r="E124" s="165">
        <v>0</v>
      </c>
    </row>
    <row r="125" spans="1:5" s="138" customFormat="1" ht="15.75">
      <c r="A125" s="163" t="s">
        <v>92</v>
      </c>
      <c r="B125" s="142"/>
      <c r="C125" s="164">
        <v>1006</v>
      </c>
      <c r="D125" s="144"/>
      <c r="E125" s="165">
        <v>0</v>
      </c>
    </row>
    <row r="126" spans="1:5" s="138" customFormat="1" ht="15.75">
      <c r="A126" s="163" t="s">
        <v>93</v>
      </c>
      <c r="B126" s="142"/>
      <c r="C126" s="164">
        <v>1010</v>
      </c>
      <c r="D126" s="144"/>
      <c r="E126" s="165">
        <v>16304.8</v>
      </c>
    </row>
    <row r="127" spans="1:5" s="138" customFormat="1" ht="15.75">
      <c r="A127" s="163" t="s">
        <v>407</v>
      </c>
      <c r="B127" s="142"/>
      <c r="C127" s="164">
        <v>1011</v>
      </c>
      <c r="D127" s="144"/>
      <c r="E127" s="165">
        <v>50892</v>
      </c>
    </row>
    <row r="128" spans="1:5" s="138" customFormat="1" ht="15.75">
      <c r="A128" s="163" t="s">
        <v>121</v>
      </c>
      <c r="B128" s="142"/>
      <c r="C128" s="164">
        <v>1013</v>
      </c>
      <c r="D128" s="144"/>
      <c r="E128" s="165"/>
    </row>
    <row r="129" spans="1:5" s="138" customFormat="1" ht="15.75">
      <c r="A129" s="163" t="s">
        <v>589</v>
      </c>
      <c r="B129" s="142"/>
      <c r="C129" s="164">
        <v>2002</v>
      </c>
      <c r="D129" s="144"/>
      <c r="E129" s="165"/>
    </row>
    <row r="130" spans="1:5" s="138" customFormat="1" ht="15.75">
      <c r="A130" s="163" t="s">
        <v>1</v>
      </c>
      <c r="B130" s="142"/>
      <c r="C130" s="164">
        <v>2002</v>
      </c>
      <c r="D130" s="144"/>
      <c r="E130" s="165">
        <v>0</v>
      </c>
    </row>
    <row r="131" spans="1:5" s="138" customFormat="1" ht="15.75">
      <c r="A131" s="163" t="s">
        <v>404</v>
      </c>
      <c r="B131" s="142"/>
      <c r="C131" s="164">
        <v>2002</v>
      </c>
      <c r="D131" s="144"/>
      <c r="E131" s="165">
        <v>0</v>
      </c>
    </row>
    <row r="132" spans="1:5" s="138" customFormat="1" ht="15.75">
      <c r="A132" s="163" t="s">
        <v>590</v>
      </c>
      <c r="B132" s="142"/>
      <c r="C132" s="164">
        <v>2002</v>
      </c>
      <c r="D132" s="144"/>
      <c r="E132" s="165"/>
    </row>
    <row r="133" spans="1:5" s="138" customFormat="1" ht="15.75">
      <c r="A133" s="163" t="s">
        <v>606</v>
      </c>
      <c r="B133" s="142"/>
      <c r="C133" s="164"/>
      <c r="D133" s="144"/>
      <c r="E133" s="165">
        <v>0</v>
      </c>
    </row>
    <row r="134" spans="1:5" s="138" customFormat="1" ht="15.75">
      <c r="A134" s="163" t="s">
        <v>139</v>
      </c>
      <c r="B134" s="163"/>
      <c r="C134" s="164">
        <v>3000</v>
      </c>
      <c r="D134" s="144"/>
      <c r="E134" s="149"/>
    </row>
    <row r="135" spans="1:5" s="138" customFormat="1" ht="15.75">
      <c r="A135" s="163" t="s">
        <v>311</v>
      </c>
      <c r="B135" s="142"/>
      <c r="C135" s="164">
        <v>3000</v>
      </c>
      <c r="D135" s="144"/>
      <c r="E135" s="149"/>
    </row>
    <row r="136" spans="1:5" s="138" customFormat="1" ht="15.75">
      <c r="A136" s="163" t="s">
        <v>398</v>
      </c>
      <c r="B136" s="142"/>
      <c r="C136" s="164">
        <v>3000</v>
      </c>
      <c r="D136" s="144"/>
      <c r="E136" s="149">
        <v>0</v>
      </c>
    </row>
    <row r="137" spans="1:5" s="138" customFormat="1" ht="15.75">
      <c r="A137" s="163"/>
      <c r="B137" s="142"/>
      <c r="C137" s="164">
        <v>3000</v>
      </c>
      <c r="D137" s="149"/>
      <c r="E137" s="145">
        <v>0</v>
      </c>
    </row>
    <row r="138" spans="1:5" s="138" customFormat="1" ht="21" customHeight="1" thickBot="1">
      <c r="A138" s="152"/>
      <c r="B138" s="152"/>
      <c r="C138" s="153"/>
      <c r="D138" s="166">
        <f>SUM(D104)</f>
        <v>1169335.71</v>
      </c>
      <c r="E138" s="167">
        <f>SUM(E104:E137)</f>
        <v>1169335.7100000002</v>
      </c>
    </row>
    <row r="139" spans="1:5" s="138" customFormat="1" ht="19.5" customHeight="1" thickTop="1">
      <c r="A139" s="142" t="s">
        <v>342</v>
      </c>
      <c r="B139" s="142"/>
      <c r="C139" s="142"/>
      <c r="D139" s="142"/>
      <c r="E139" s="142"/>
    </row>
    <row r="140" spans="1:5" s="138" customFormat="1" ht="16.5" customHeight="1">
      <c r="A140" s="142" t="s">
        <v>622</v>
      </c>
      <c r="B140" s="142"/>
      <c r="C140" s="142"/>
      <c r="D140" s="142"/>
      <c r="E140" s="142"/>
    </row>
    <row r="141" spans="1:5" s="138" customFormat="1" ht="15.75">
      <c r="A141" s="142"/>
      <c r="B141" s="142"/>
      <c r="C141" s="142"/>
      <c r="D141" s="142"/>
      <c r="E141" s="142"/>
    </row>
    <row r="142" spans="1:5" s="138" customFormat="1" ht="18" customHeight="1">
      <c r="A142" s="159"/>
      <c r="B142" s="142"/>
      <c r="C142" s="142"/>
      <c r="D142" s="142"/>
      <c r="E142" s="142"/>
    </row>
    <row r="143" spans="1:5" s="138" customFormat="1" ht="15" customHeight="1">
      <c r="A143" s="156" t="s">
        <v>4</v>
      </c>
      <c r="B143" s="505" t="s">
        <v>405</v>
      </c>
      <c r="C143" s="506"/>
      <c r="D143" s="168" t="s">
        <v>55</v>
      </c>
      <c r="E143" s="168"/>
    </row>
    <row r="144" spans="1:5" s="138" customFormat="1" ht="16.5" customHeight="1">
      <c r="A144" s="157"/>
      <c r="B144" s="503"/>
      <c r="C144" s="504"/>
      <c r="D144" s="142"/>
      <c r="E144" s="142"/>
    </row>
    <row r="145" spans="1:5" s="138" customFormat="1" ht="21.75" customHeight="1">
      <c r="A145" s="157" t="s">
        <v>408</v>
      </c>
      <c r="B145" s="515" t="s">
        <v>490</v>
      </c>
      <c r="C145" s="516"/>
      <c r="D145" s="507" t="s">
        <v>412</v>
      </c>
      <c r="E145" s="508"/>
    </row>
    <row r="146" spans="1:5" s="138" customFormat="1" ht="21.75" customHeight="1">
      <c r="A146" s="184" t="s">
        <v>410</v>
      </c>
      <c r="B146" s="515" t="s">
        <v>488</v>
      </c>
      <c r="C146" s="516"/>
      <c r="D146" s="172" t="s">
        <v>411</v>
      </c>
      <c r="E146" s="159"/>
    </row>
    <row r="147" spans="2:5" s="138" customFormat="1" ht="22.5" customHeight="1">
      <c r="B147" s="156"/>
      <c r="C147" s="156" t="s">
        <v>399</v>
      </c>
      <c r="D147" s="173"/>
      <c r="E147" s="173"/>
    </row>
    <row r="148" s="138" customFormat="1" ht="18.75">
      <c r="A148" s="115"/>
    </row>
  </sheetData>
  <sheetProtection/>
  <mergeCells count="26">
    <mergeCell ref="B146:C146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0:C90"/>
    <mergeCell ref="D90:E90"/>
    <mergeCell ref="B91:C91"/>
    <mergeCell ref="D91:E91"/>
    <mergeCell ref="B144:C144"/>
    <mergeCell ref="B143:C143"/>
    <mergeCell ref="D145:E145"/>
    <mergeCell ref="D92:E92"/>
    <mergeCell ref="D93:E93"/>
    <mergeCell ref="B94:C94"/>
    <mergeCell ref="D94:E94"/>
    <mergeCell ref="B145:C145"/>
    <mergeCell ref="B92:C92"/>
    <mergeCell ref="B93:C9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B1:M198"/>
  <sheetViews>
    <sheetView zoomScalePageLayoutView="0" workbookViewId="0" topLeftCell="A13">
      <selection activeCell="I29" sqref="I29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305</v>
      </c>
      <c r="E3" s="22"/>
      <c r="F3" s="22"/>
    </row>
    <row r="4" spans="2:4" ht="22.5" customHeight="1">
      <c r="B4" s="22" t="s">
        <v>46</v>
      </c>
      <c r="C4" s="22"/>
      <c r="D4" s="301"/>
    </row>
    <row r="5" spans="4:6" ht="21" customHeight="1">
      <c r="D5" s="65" t="s">
        <v>306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636</v>
      </c>
      <c r="E7" s="67"/>
      <c r="F7" s="68">
        <v>617339.73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.75" customHeight="1">
      <c r="B10" s="499"/>
      <c r="C10" s="502" t="s">
        <v>646</v>
      </c>
      <c r="D10" s="77">
        <v>0</v>
      </c>
      <c r="E10" s="9"/>
      <c r="F10" s="73">
        <f>D10</f>
        <v>0</v>
      </c>
    </row>
    <row r="11" spans="2:6" ht="21" customHeight="1">
      <c r="B11" s="72"/>
      <c r="C11" s="72"/>
      <c r="E11" s="9"/>
      <c r="F11" s="73">
        <f>D11</f>
        <v>0</v>
      </c>
    </row>
    <row r="12" spans="2:6" ht="18.75">
      <c r="B12" s="1" t="s">
        <v>49</v>
      </c>
      <c r="E12" s="9"/>
      <c r="F12" s="69"/>
    </row>
    <row r="13" spans="2:6" ht="18.75">
      <c r="B13" s="70" t="s">
        <v>9</v>
      </c>
      <c r="C13" s="70" t="s">
        <v>2</v>
      </c>
      <c r="D13" s="74" t="s">
        <v>3</v>
      </c>
      <c r="E13" s="9"/>
      <c r="F13" s="69"/>
    </row>
    <row r="14" spans="2:6" ht="18.75">
      <c r="B14" s="75"/>
      <c r="C14" s="69"/>
      <c r="D14" s="76"/>
      <c r="E14" s="9"/>
      <c r="F14" s="77"/>
    </row>
    <row r="15" spans="2:6" ht="18.75">
      <c r="B15" s="1" t="s">
        <v>129</v>
      </c>
      <c r="E15" s="9"/>
      <c r="F15" s="77">
        <v>0</v>
      </c>
    </row>
    <row r="16" spans="2:6" ht="18.75">
      <c r="B16" s="72">
        <v>20908</v>
      </c>
      <c r="D16" s="6">
        <v>1719.79</v>
      </c>
      <c r="E16" s="9"/>
      <c r="F16" s="77">
        <v>1719.79</v>
      </c>
    </row>
    <row r="17" spans="2:6" ht="18.75">
      <c r="B17" s="72"/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2:10" ht="18.75">
      <c r="B22" s="1" t="s">
        <v>109</v>
      </c>
      <c r="E22" s="9"/>
      <c r="F22" s="76"/>
      <c r="J22" s="6"/>
    </row>
    <row r="23" spans="2:6" ht="18.75">
      <c r="B23" s="1" t="s">
        <v>110</v>
      </c>
      <c r="E23" s="9"/>
      <c r="F23" s="76">
        <v>0</v>
      </c>
    </row>
    <row r="24" spans="5:10" ht="18.75">
      <c r="E24" s="9"/>
      <c r="F24" s="76">
        <v>0</v>
      </c>
      <c r="J24" s="53"/>
    </row>
    <row r="25" spans="2:6" ht="18.75">
      <c r="B25" s="1" t="s">
        <v>640</v>
      </c>
      <c r="D25" s="78"/>
      <c r="E25" s="9"/>
      <c r="F25" s="79">
        <f>F7-F14-F17+F11-F16</f>
        <v>615619.94</v>
      </c>
    </row>
    <row r="26" spans="5:7" ht="8.25" customHeight="1">
      <c r="E26" s="19"/>
      <c r="F26" s="80"/>
      <c r="G26" s="7"/>
    </row>
    <row r="27" spans="2:6" ht="21" customHeight="1">
      <c r="B27" s="66" t="s">
        <v>50</v>
      </c>
      <c r="C27" s="66"/>
      <c r="D27" s="81"/>
      <c r="E27" s="67" t="s">
        <v>52</v>
      </c>
      <c r="F27" s="4"/>
    </row>
    <row r="28" spans="2:10" ht="18.75">
      <c r="B28" s="4" t="s">
        <v>402</v>
      </c>
      <c r="C28" s="4"/>
      <c r="D28" s="56"/>
      <c r="E28" s="9" t="s">
        <v>403</v>
      </c>
      <c r="F28" s="4"/>
      <c r="J28" s="6"/>
    </row>
    <row r="29" spans="2:10" ht="18.75">
      <c r="B29" s="4" t="s">
        <v>418</v>
      </c>
      <c r="C29" s="4"/>
      <c r="D29" s="56"/>
      <c r="E29" s="9" t="s">
        <v>471</v>
      </c>
      <c r="F29" s="4"/>
      <c r="J29" s="53"/>
    </row>
    <row r="30" spans="2:6" ht="18.75">
      <c r="B30" s="4" t="s">
        <v>419</v>
      </c>
      <c r="C30" s="4"/>
      <c r="D30" s="56"/>
      <c r="E30" s="9" t="s">
        <v>472</v>
      </c>
      <c r="F30" s="4"/>
    </row>
    <row r="31" spans="2:6" ht="18.75">
      <c r="B31" s="4" t="s">
        <v>645</v>
      </c>
      <c r="C31" s="4"/>
      <c r="D31" s="56"/>
      <c r="E31" s="9" t="str">
        <f>B31</f>
        <v>     วันที่    30  พฤษภาคม  2557</v>
      </c>
      <c r="F31" s="4"/>
    </row>
    <row r="32" spans="2:7" ht="18.75">
      <c r="B32" s="7"/>
      <c r="C32" s="7"/>
      <c r="D32" s="57"/>
      <c r="E32" s="19"/>
      <c r="F32" s="7"/>
      <c r="G32" s="7"/>
    </row>
    <row r="198" ht="18.75">
      <c r="M198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1:M204"/>
  <sheetViews>
    <sheetView zoomScalePageLayoutView="0" workbookViewId="0" topLeftCell="A1">
      <selection activeCell="G36" sqref="G36"/>
    </sheetView>
  </sheetViews>
  <sheetFormatPr defaultColWidth="9.00390625" defaultRowHeight="21.75"/>
  <cols>
    <col min="1" max="1" width="2.421875" style="388" customWidth="1"/>
    <col min="2" max="2" width="18.7109375" style="388" customWidth="1"/>
    <col min="3" max="3" width="20.8515625" style="388" customWidth="1"/>
    <col min="4" max="4" width="14.28125" style="341" customWidth="1"/>
    <col min="5" max="5" width="16.00390625" style="388" customWidth="1"/>
    <col min="6" max="6" width="18.7109375" style="396" customWidth="1"/>
    <col min="7" max="7" width="11.28125" style="388" customWidth="1"/>
    <col min="8" max="8" width="9.57421875" style="341" bestFit="1" customWidth="1"/>
    <col min="9" max="9" width="9.00390625" style="388" customWidth="1"/>
    <col min="10" max="10" width="17.8515625" style="388" customWidth="1"/>
    <col min="11" max="16384" width="9.00390625" style="388" customWidth="1"/>
  </cols>
  <sheetData>
    <row r="1" spans="2:6" ht="10.5" customHeight="1">
      <c r="B1" s="385"/>
      <c r="C1" s="385"/>
      <c r="D1" s="386"/>
      <c r="E1" s="385"/>
      <c r="F1" s="387"/>
    </row>
    <row r="2" spans="2:7" ht="25.5" customHeight="1">
      <c r="B2" s="389" t="s">
        <v>95</v>
      </c>
      <c r="C2" s="389"/>
      <c r="D2" s="390"/>
      <c r="F2" s="391"/>
      <c r="G2" s="392"/>
    </row>
    <row r="3" spans="4:6" ht="18.75">
      <c r="D3" s="393" t="s">
        <v>96</v>
      </c>
      <c r="E3" s="389"/>
      <c r="F3" s="394"/>
    </row>
    <row r="4" spans="2:4" ht="21.75" customHeight="1">
      <c r="B4" s="389" t="s">
        <v>599</v>
      </c>
      <c r="C4" s="389"/>
      <c r="D4" s="395"/>
    </row>
    <row r="5" spans="4:6" ht="21" customHeight="1">
      <c r="D5" s="393" t="s">
        <v>600</v>
      </c>
      <c r="E5" s="389"/>
      <c r="F5" s="394"/>
    </row>
    <row r="6" spans="2:7" ht="6" customHeight="1">
      <c r="B6" s="385"/>
      <c r="C6" s="385"/>
      <c r="D6" s="397"/>
      <c r="E6" s="385"/>
      <c r="F6" s="398"/>
      <c r="G6" s="385"/>
    </row>
    <row r="7" spans="2:6" ht="23.25" customHeight="1">
      <c r="B7" s="388" t="s">
        <v>639</v>
      </c>
      <c r="E7" s="399"/>
      <c r="F7" s="400">
        <v>0</v>
      </c>
    </row>
    <row r="8" spans="2:6" ht="25.5" customHeight="1">
      <c r="B8" s="389" t="s">
        <v>461</v>
      </c>
      <c r="E8" s="401"/>
      <c r="F8" s="402"/>
    </row>
    <row r="9" spans="2:6" ht="21.75" customHeight="1">
      <c r="B9" s="403" t="s">
        <v>344</v>
      </c>
      <c r="C9" s="404" t="s">
        <v>48</v>
      </c>
      <c r="D9" s="405" t="s">
        <v>3</v>
      </c>
      <c r="E9" s="401"/>
      <c r="F9" s="402"/>
    </row>
    <row r="10" spans="2:6" ht="21.75" customHeight="1">
      <c r="B10" s="406"/>
      <c r="C10" s="407"/>
      <c r="E10" s="401"/>
      <c r="F10" s="408"/>
    </row>
    <row r="11" spans="2:6" ht="18.75">
      <c r="B11" s="389" t="s">
        <v>49</v>
      </c>
      <c r="E11" s="401"/>
      <c r="F11" s="402"/>
    </row>
    <row r="12" spans="2:6" ht="18.75">
      <c r="B12" s="404" t="s">
        <v>9</v>
      </c>
      <c r="C12" s="404" t="s">
        <v>2</v>
      </c>
      <c r="D12" s="409" t="s">
        <v>3</v>
      </c>
      <c r="E12" s="401"/>
      <c r="F12" s="402"/>
    </row>
    <row r="13" spans="2:6" ht="18.75">
      <c r="B13" s="406"/>
      <c r="C13" s="403"/>
      <c r="D13" s="344"/>
      <c r="E13" s="401"/>
      <c r="F13" s="408"/>
    </row>
    <row r="14" spans="2:6" ht="18.75">
      <c r="B14" s="406"/>
      <c r="C14" s="403"/>
      <c r="D14" s="344"/>
      <c r="E14" s="401"/>
      <c r="F14" s="408"/>
    </row>
    <row r="15" spans="2:8" s="411" customFormat="1" ht="18.75">
      <c r="B15" s="406"/>
      <c r="C15" s="407"/>
      <c r="D15" s="341"/>
      <c r="E15" s="401"/>
      <c r="F15" s="408"/>
      <c r="G15" s="388"/>
      <c r="H15" s="410"/>
    </row>
    <row r="16" spans="2:8" s="411" customFormat="1" ht="18.75">
      <c r="B16" s="406"/>
      <c r="C16" s="403"/>
      <c r="D16" s="344"/>
      <c r="E16" s="401"/>
      <c r="F16" s="408"/>
      <c r="G16" s="388"/>
      <c r="H16" s="410"/>
    </row>
    <row r="17" spans="2:8" s="411" customFormat="1" ht="18.75">
      <c r="B17" s="406"/>
      <c r="C17" s="403"/>
      <c r="D17" s="344"/>
      <c r="E17" s="401"/>
      <c r="F17" s="408"/>
      <c r="G17" s="388"/>
      <c r="H17" s="410"/>
    </row>
    <row r="18" spans="2:8" s="411" customFormat="1" ht="18.75">
      <c r="B18" s="406"/>
      <c r="C18" s="403"/>
      <c r="D18" s="341"/>
      <c r="E18" s="401"/>
      <c r="F18" s="408"/>
      <c r="G18" s="388"/>
      <c r="H18" s="410"/>
    </row>
    <row r="19" spans="2:8" s="411" customFormat="1" ht="18.75">
      <c r="B19" s="406"/>
      <c r="C19" s="403"/>
      <c r="D19" s="341"/>
      <c r="E19" s="401"/>
      <c r="F19" s="408"/>
      <c r="G19" s="388"/>
      <c r="H19" s="410"/>
    </row>
    <row r="20" spans="2:8" s="411" customFormat="1" ht="18.75">
      <c r="B20" s="406"/>
      <c r="C20" s="403"/>
      <c r="D20" s="341"/>
      <c r="E20" s="401"/>
      <c r="F20" s="408"/>
      <c r="G20" s="388"/>
      <c r="H20" s="410"/>
    </row>
    <row r="21" spans="2:8" s="411" customFormat="1" ht="18.75">
      <c r="B21" s="406"/>
      <c r="C21" s="403"/>
      <c r="D21" s="341"/>
      <c r="E21" s="401"/>
      <c r="F21" s="408"/>
      <c r="G21" s="388"/>
      <c r="H21" s="410"/>
    </row>
    <row r="22" spans="2:8" s="411" customFormat="1" ht="18.75">
      <c r="B22" s="406"/>
      <c r="C22" s="403"/>
      <c r="D22" s="341"/>
      <c r="E22" s="401"/>
      <c r="F22" s="408"/>
      <c r="G22" s="388"/>
      <c r="H22" s="410"/>
    </row>
    <row r="23" spans="2:8" s="411" customFormat="1" ht="18.75">
      <c r="B23" s="406"/>
      <c r="C23" s="403"/>
      <c r="D23" s="341"/>
      <c r="E23" s="401"/>
      <c r="F23" s="408"/>
      <c r="G23" s="388"/>
      <c r="H23" s="410"/>
    </row>
    <row r="24" spans="2:8" s="411" customFormat="1" ht="18.75">
      <c r="B24" s="406"/>
      <c r="E24" s="401"/>
      <c r="F24" s="408"/>
      <c r="G24" s="388"/>
      <c r="H24" s="410"/>
    </row>
    <row r="25" spans="2:8" s="411" customFormat="1" ht="18.75">
      <c r="B25" s="406"/>
      <c r="C25" s="403"/>
      <c r="D25" s="341"/>
      <c r="E25" s="401"/>
      <c r="F25" s="408"/>
      <c r="G25" s="388"/>
      <c r="H25" s="410"/>
    </row>
    <row r="26" spans="2:8" s="411" customFormat="1" ht="18.75">
      <c r="B26" s="389" t="s">
        <v>372</v>
      </c>
      <c r="C26" s="403"/>
      <c r="D26" s="341"/>
      <c r="E26" s="401"/>
      <c r="F26" s="412"/>
      <c r="G26" s="388"/>
      <c r="H26" s="410"/>
    </row>
    <row r="27" spans="2:6" ht="18.75">
      <c r="B27" s="413"/>
      <c r="C27" s="413"/>
      <c r="E27" s="401"/>
      <c r="F27" s="412"/>
    </row>
    <row r="28" spans="2:10" ht="18.75">
      <c r="B28" s="389" t="s">
        <v>462</v>
      </c>
      <c r="E28" s="401"/>
      <c r="F28" s="414"/>
      <c r="J28" s="341"/>
    </row>
    <row r="29" spans="2:6" ht="18.75">
      <c r="B29" s="388" t="s">
        <v>110</v>
      </c>
      <c r="E29" s="401"/>
      <c r="F29" s="414"/>
    </row>
    <row r="30" spans="5:10" ht="18.75">
      <c r="E30" s="401"/>
      <c r="F30" s="414"/>
      <c r="J30" s="415"/>
    </row>
    <row r="31" spans="2:6" ht="18.75">
      <c r="B31" s="388" t="s">
        <v>640</v>
      </c>
      <c r="D31" s="416"/>
      <c r="E31" s="401"/>
      <c r="F31" s="79">
        <f>SUM(F12:F25)</f>
        <v>0</v>
      </c>
    </row>
    <row r="32" spans="5:7" ht="18" customHeight="1">
      <c r="E32" s="417"/>
      <c r="F32" s="398"/>
      <c r="G32" s="385"/>
    </row>
    <row r="33" spans="2:6" ht="21" customHeight="1">
      <c r="B33" s="392" t="s">
        <v>50</v>
      </c>
      <c r="C33" s="392"/>
      <c r="D33" s="418"/>
      <c r="E33" s="399" t="s">
        <v>52</v>
      </c>
      <c r="F33" s="387"/>
    </row>
    <row r="34" spans="2:10" ht="18.75">
      <c r="B34" s="419" t="s">
        <v>401</v>
      </c>
      <c r="C34" s="419"/>
      <c r="D34" s="342"/>
      <c r="E34" s="401" t="s">
        <v>588</v>
      </c>
      <c r="F34" s="387"/>
      <c r="J34" s="341"/>
    </row>
    <row r="35" spans="2:10" ht="18.75">
      <c r="B35" s="419" t="s">
        <v>416</v>
      </c>
      <c r="C35" s="419"/>
      <c r="D35" s="342"/>
      <c r="E35" s="401" t="s">
        <v>471</v>
      </c>
      <c r="F35" s="387"/>
      <c r="J35" s="415"/>
    </row>
    <row r="36" spans="2:6" ht="18.75">
      <c r="B36" s="419" t="s">
        <v>417</v>
      </c>
      <c r="C36" s="419"/>
      <c r="D36" s="342"/>
      <c r="E36" s="401" t="s">
        <v>587</v>
      </c>
      <c r="F36" s="387"/>
    </row>
    <row r="37" spans="2:6" ht="18.75">
      <c r="B37" s="419" t="s">
        <v>641</v>
      </c>
      <c r="C37" s="419"/>
      <c r="D37" s="342"/>
      <c r="E37" s="401" t="str">
        <f>B37</f>
        <v>วันที่    30   พฤษภาคม   2557</v>
      </c>
      <c r="F37" s="387"/>
    </row>
    <row r="38" spans="2:7" ht="18.75">
      <c r="B38" s="385"/>
      <c r="C38" s="385"/>
      <c r="D38" s="386"/>
      <c r="E38" s="417"/>
      <c r="F38" s="398"/>
      <c r="G38" s="385"/>
    </row>
    <row r="204" ht="18.75">
      <c r="M204" s="388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B1:M210"/>
  <sheetViews>
    <sheetView zoomScalePageLayoutView="0" workbookViewId="0" topLeftCell="A1">
      <selection activeCell="I18" sqref="I18"/>
    </sheetView>
  </sheetViews>
  <sheetFormatPr defaultColWidth="9.00390625" defaultRowHeight="21.75"/>
  <cols>
    <col min="1" max="1" width="2.421875" style="388" customWidth="1"/>
    <col min="2" max="2" width="18.7109375" style="388" customWidth="1"/>
    <col min="3" max="3" width="20.8515625" style="388" customWidth="1"/>
    <col min="4" max="4" width="14.28125" style="341" customWidth="1"/>
    <col min="5" max="5" width="16.00390625" style="388" customWidth="1"/>
    <col min="6" max="6" width="18.7109375" style="396" customWidth="1"/>
    <col min="7" max="7" width="11.28125" style="388" customWidth="1"/>
    <col min="8" max="8" width="9.57421875" style="341" bestFit="1" customWidth="1"/>
    <col min="9" max="9" width="9.00390625" style="388" customWidth="1"/>
    <col min="10" max="10" width="17.8515625" style="388" customWidth="1"/>
    <col min="11" max="16384" width="9.00390625" style="388" customWidth="1"/>
  </cols>
  <sheetData>
    <row r="1" spans="2:6" ht="10.5" customHeight="1">
      <c r="B1" s="385"/>
      <c r="C1" s="385"/>
      <c r="D1" s="386"/>
      <c r="E1" s="385"/>
      <c r="F1" s="387"/>
    </row>
    <row r="2" spans="2:7" ht="25.5" customHeight="1">
      <c r="B2" s="389" t="s">
        <v>95</v>
      </c>
      <c r="C2" s="389"/>
      <c r="D2" s="390"/>
      <c r="F2" s="391"/>
      <c r="G2" s="392"/>
    </row>
    <row r="3" spans="4:6" ht="18.75">
      <c r="D3" s="393" t="s">
        <v>96</v>
      </c>
      <c r="E3" s="389"/>
      <c r="F3" s="394"/>
    </row>
    <row r="4" spans="2:4" ht="21.75" customHeight="1">
      <c r="B4" s="389" t="s">
        <v>308</v>
      </c>
      <c r="C4" s="389"/>
      <c r="D4" s="395"/>
    </row>
    <row r="5" spans="4:6" ht="21" customHeight="1">
      <c r="D5" s="393" t="s">
        <v>97</v>
      </c>
      <c r="E5" s="389"/>
      <c r="F5" s="394"/>
    </row>
    <row r="6" spans="2:7" ht="6" customHeight="1">
      <c r="B6" s="385"/>
      <c r="C6" s="385"/>
      <c r="D6" s="397"/>
      <c r="E6" s="385"/>
      <c r="F6" s="398"/>
      <c r="G6" s="385"/>
    </row>
    <row r="7" spans="2:6" ht="23.25" customHeight="1">
      <c r="B7" s="388" t="s">
        <v>642</v>
      </c>
      <c r="E7" s="399"/>
      <c r="F7" s="400">
        <v>1802026.54</v>
      </c>
    </row>
    <row r="8" spans="2:6" ht="25.5" customHeight="1">
      <c r="B8" s="389" t="s">
        <v>461</v>
      </c>
      <c r="E8" s="401"/>
      <c r="F8" s="402">
        <v>0</v>
      </c>
    </row>
    <row r="9" spans="2:6" ht="21.75" customHeight="1">
      <c r="B9" s="403" t="s">
        <v>344</v>
      </c>
      <c r="C9" s="404" t="s">
        <v>48</v>
      </c>
      <c r="D9" s="405" t="s">
        <v>3</v>
      </c>
      <c r="E9" s="401"/>
      <c r="F9" s="402"/>
    </row>
    <row r="10" spans="2:6" ht="21.75" customHeight="1">
      <c r="B10" s="406"/>
      <c r="C10" s="407"/>
      <c r="E10" s="401"/>
      <c r="F10" s="408"/>
    </row>
    <row r="11" spans="2:6" ht="18.75">
      <c r="B11" s="389" t="s">
        <v>49</v>
      </c>
      <c r="E11" s="401"/>
      <c r="F11" s="402"/>
    </row>
    <row r="12" spans="2:6" ht="18.75">
      <c r="B12" s="404" t="s">
        <v>9</v>
      </c>
      <c r="C12" s="404" t="s">
        <v>2</v>
      </c>
      <c r="D12" s="409" t="s">
        <v>3</v>
      </c>
      <c r="E12" s="401"/>
      <c r="F12" s="402"/>
    </row>
    <row r="13" spans="2:6" ht="18.75">
      <c r="B13" s="406">
        <v>20938</v>
      </c>
      <c r="C13" s="403">
        <v>2497342</v>
      </c>
      <c r="D13" s="344">
        <v>39697.84</v>
      </c>
      <c r="E13" s="401"/>
      <c r="F13" s="408">
        <v>39697.84</v>
      </c>
    </row>
    <row r="14" spans="2:6" ht="18.75">
      <c r="B14" s="406"/>
      <c r="C14" s="403"/>
      <c r="D14" s="498"/>
      <c r="E14" s="401"/>
      <c r="F14" s="408"/>
    </row>
    <row r="15" spans="2:6" ht="18.75">
      <c r="B15" s="406"/>
      <c r="C15" s="403"/>
      <c r="D15" s="344"/>
      <c r="E15" s="401"/>
      <c r="F15" s="408"/>
    </row>
    <row r="16" spans="2:6" ht="18.75">
      <c r="B16" s="406"/>
      <c r="C16" s="403"/>
      <c r="D16" s="344"/>
      <c r="E16" s="401"/>
      <c r="F16" s="408"/>
    </row>
    <row r="17" spans="2:8" s="411" customFormat="1" ht="18.75">
      <c r="B17" s="406"/>
      <c r="C17" s="407"/>
      <c r="D17" s="341"/>
      <c r="E17" s="401"/>
      <c r="F17" s="408"/>
      <c r="G17" s="388"/>
      <c r="H17" s="410"/>
    </row>
    <row r="18" spans="2:8" s="411" customFormat="1" ht="18.75">
      <c r="B18" s="406"/>
      <c r="C18" s="403"/>
      <c r="D18" s="344"/>
      <c r="E18" s="401"/>
      <c r="F18" s="408"/>
      <c r="G18" s="388"/>
      <c r="H18" s="410"/>
    </row>
    <row r="19" spans="2:8" s="411" customFormat="1" ht="18.75">
      <c r="B19" s="406"/>
      <c r="C19" s="403"/>
      <c r="D19" s="344"/>
      <c r="E19" s="401"/>
      <c r="F19" s="408"/>
      <c r="G19" s="388"/>
      <c r="H19" s="410"/>
    </row>
    <row r="20" spans="2:8" s="411" customFormat="1" ht="18.75">
      <c r="B20" s="406"/>
      <c r="C20" s="403"/>
      <c r="D20" s="344"/>
      <c r="E20" s="401"/>
      <c r="F20" s="408"/>
      <c r="G20" s="388"/>
      <c r="H20" s="410"/>
    </row>
    <row r="21" spans="2:8" s="411" customFormat="1" ht="18.75">
      <c r="B21" s="406"/>
      <c r="C21" s="403"/>
      <c r="D21" s="344"/>
      <c r="E21" s="401"/>
      <c r="F21" s="408"/>
      <c r="G21" s="388"/>
      <c r="H21" s="410"/>
    </row>
    <row r="22" spans="2:8" s="411" customFormat="1" ht="18.75">
      <c r="B22" s="406"/>
      <c r="C22" s="403"/>
      <c r="D22" s="344"/>
      <c r="E22" s="401"/>
      <c r="F22" s="408"/>
      <c r="G22" s="388"/>
      <c r="H22" s="410"/>
    </row>
    <row r="23" spans="2:8" s="411" customFormat="1" ht="18.75">
      <c r="B23" s="406"/>
      <c r="C23" s="403"/>
      <c r="D23" s="341"/>
      <c r="E23" s="401"/>
      <c r="F23" s="408"/>
      <c r="G23" s="388"/>
      <c r="H23" s="410"/>
    </row>
    <row r="24" spans="2:8" s="411" customFormat="1" ht="18.75">
      <c r="B24" s="406"/>
      <c r="C24" s="403"/>
      <c r="D24" s="341"/>
      <c r="E24" s="401"/>
      <c r="F24" s="408"/>
      <c r="G24" s="388"/>
      <c r="H24" s="410"/>
    </row>
    <row r="25" spans="2:8" s="411" customFormat="1" ht="18.75">
      <c r="B25" s="406"/>
      <c r="C25" s="403"/>
      <c r="D25" s="341"/>
      <c r="E25" s="401"/>
      <c r="F25" s="408"/>
      <c r="G25" s="388"/>
      <c r="H25" s="410"/>
    </row>
    <row r="26" spans="2:8" s="411" customFormat="1" ht="18.75">
      <c r="B26" s="406"/>
      <c r="C26" s="403"/>
      <c r="D26" s="341"/>
      <c r="E26" s="401"/>
      <c r="F26" s="408"/>
      <c r="G26" s="388"/>
      <c r="H26" s="410"/>
    </row>
    <row r="27" spans="2:8" s="411" customFormat="1" ht="18.75">
      <c r="B27" s="406"/>
      <c r="C27" s="403"/>
      <c r="D27" s="341"/>
      <c r="E27" s="401"/>
      <c r="F27" s="408"/>
      <c r="G27" s="388"/>
      <c r="H27" s="410"/>
    </row>
    <row r="28" spans="2:8" s="411" customFormat="1" ht="18.75">
      <c r="B28" s="406"/>
      <c r="C28" s="403"/>
      <c r="D28" s="341"/>
      <c r="E28" s="401"/>
      <c r="F28" s="408"/>
      <c r="G28" s="388"/>
      <c r="H28" s="410"/>
    </row>
    <row r="29" spans="2:8" s="411" customFormat="1" ht="18.75">
      <c r="B29" s="406"/>
      <c r="C29" s="403"/>
      <c r="D29" s="341"/>
      <c r="E29" s="401"/>
      <c r="F29" s="408"/>
      <c r="G29" s="388"/>
      <c r="H29" s="410"/>
    </row>
    <row r="30" spans="2:8" s="411" customFormat="1" ht="18.75">
      <c r="B30" s="406"/>
      <c r="E30" s="401"/>
      <c r="F30" s="408"/>
      <c r="G30" s="388"/>
      <c r="H30" s="410"/>
    </row>
    <row r="31" spans="2:8" s="411" customFormat="1" ht="18.75">
      <c r="B31" s="406"/>
      <c r="C31" s="403"/>
      <c r="D31" s="341"/>
      <c r="E31" s="401"/>
      <c r="F31" s="408"/>
      <c r="G31" s="388"/>
      <c r="H31" s="410"/>
    </row>
    <row r="32" spans="2:8" s="411" customFormat="1" ht="18.75">
      <c r="B32" s="389" t="s">
        <v>372</v>
      </c>
      <c r="C32" s="403"/>
      <c r="D32" s="341"/>
      <c r="E32" s="401"/>
      <c r="F32" s="412"/>
      <c r="G32" s="388"/>
      <c r="H32" s="410"/>
    </row>
    <row r="33" spans="2:6" ht="18.75">
      <c r="B33" s="413"/>
      <c r="C33" s="413"/>
      <c r="E33" s="401"/>
      <c r="F33" s="412"/>
    </row>
    <row r="34" spans="2:10" ht="18.75">
      <c r="B34" s="389" t="s">
        <v>462</v>
      </c>
      <c r="E34" s="401"/>
      <c r="F34" s="414"/>
      <c r="J34" s="341"/>
    </row>
    <row r="35" spans="2:6" ht="18.75">
      <c r="B35" s="388" t="s">
        <v>110</v>
      </c>
      <c r="E35" s="401"/>
      <c r="F35" s="414">
        <v>0.05</v>
      </c>
    </row>
    <row r="36" spans="5:10" ht="18.75">
      <c r="E36" s="401"/>
      <c r="F36" s="414"/>
      <c r="J36" s="415"/>
    </row>
    <row r="37" spans="2:6" ht="18.75">
      <c r="B37" s="388" t="s">
        <v>643</v>
      </c>
      <c r="D37" s="416"/>
      <c r="E37" s="401"/>
      <c r="F37" s="79">
        <f>F7-SUM(F13:F31)+F35</f>
        <v>1762328.75</v>
      </c>
    </row>
    <row r="38" spans="5:7" ht="18" customHeight="1">
      <c r="E38" s="417"/>
      <c r="F38" s="398"/>
      <c r="G38" s="385"/>
    </row>
    <row r="39" spans="2:6" ht="21" customHeight="1">
      <c r="B39" s="392" t="s">
        <v>50</v>
      </c>
      <c r="C39" s="392"/>
      <c r="D39" s="418"/>
      <c r="E39" s="399" t="s">
        <v>52</v>
      </c>
      <c r="F39" s="387"/>
    </row>
    <row r="40" spans="2:10" ht="18.75">
      <c r="B40" s="419" t="s">
        <v>401</v>
      </c>
      <c r="C40" s="419"/>
      <c r="D40" s="342"/>
      <c r="E40" s="401" t="s">
        <v>588</v>
      </c>
      <c r="F40" s="387"/>
      <c r="J40" s="341"/>
    </row>
    <row r="41" spans="2:10" ht="18.75">
      <c r="B41" s="419" t="s">
        <v>416</v>
      </c>
      <c r="C41" s="419"/>
      <c r="D41" s="342"/>
      <c r="E41" s="401" t="s">
        <v>471</v>
      </c>
      <c r="F41" s="387"/>
      <c r="J41" s="415"/>
    </row>
    <row r="42" spans="2:6" ht="18.75">
      <c r="B42" s="419" t="s">
        <v>417</v>
      </c>
      <c r="C42" s="419"/>
      <c r="D42" s="342"/>
      <c r="E42" s="401" t="s">
        <v>587</v>
      </c>
      <c r="F42" s="387"/>
    </row>
    <row r="43" spans="2:6" ht="18.75">
      <c r="B43" s="419" t="s">
        <v>644</v>
      </c>
      <c r="C43" s="419"/>
      <c r="D43" s="342"/>
      <c r="E43" s="401" t="str">
        <f>B43</f>
        <v>วันที่     30  พฤษภาคม  2557</v>
      </c>
      <c r="F43" s="387"/>
    </row>
    <row r="44" spans="2:7" ht="18.75">
      <c r="B44" s="385"/>
      <c r="C44" s="385"/>
      <c r="D44" s="386"/>
      <c r="E44" s="417"/>
      <c r="F44" s="398"/>
      <c r="G44" s="385"/>
    </row>
    <row r="210" ht="18.75">
      <c r="M210" s="388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31"/>
  <sheetViews>
    <sheetView view="pageBreakPreview" zoomScaleSheetLayoutView="100" zoomScalePageLayoutView="0" workbookViewId="0" topLeftCell="A1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3" customWidth="1"/>
    <col min="9" max="9" width="12.140625" style="24" customWidth="1"/>
    <col min="10" max="16384" width="9.140625" style="24" customWidth="1"/>
  </cols>
  <sheetData>
    <row r="1" spans="1:9" ht="21">
      <c r="A1" s="544" t="s">
        <v>80</v>
      </c>
      <c r="B1" s="544"/>
      <c r="C1" s="544"/>
      <c r="D1" s="544"/>
      <c r="E1" s="544"/>
      <c r="F1" s="544"/>
      <c r="G1" s="544"/>
      <c r="H1" s="544"/>
      <c r="I1" s="544"/>
    </row>
    <row r="2" spans="1:9" ht="21">
      <c r="A2" s="544" t="s">
        <v>542</v>
      </c>
      <c r="B2" s="544"/>
      <c r="C2" s="544"/>
      <c r="D2" s="544"/>
      <c r="E2" s="544"/>
      <c r="F2" s="544"/>
      <c r="G2" s="544"/>
      <c r="H2" s="544"/>
      <c r="I2" s="544"/>
    </row>
    <row r="3" spans="1:9" ht="21">
      <c r="A3" s="544" t="s">
        <v>510</v>
      </c>
      <c r="B3" s="544"/>
      <c r="C3" s="544"/>
      <c r="D3" s="544"/>
      <c r="E3" s="544"/>
      <c r="F3" s="544"/>
      <c r="G3" s="544"/>
      <c r="H3" s="544"/>
      <c r="I3" s="544"/>
    </row>
    <row r="4" ht="14.25" customHeight="1"/>
    <row r="5" spans="1:9" ht="21">
      <c r="A5" s="565" t="s">
        <v>543</v>
      </c>
      <c r="B5" s="565" t="s">
        <v>544</v>
      </c>
      <c r="C5" s="567" t="s">
        <v>545</v>
      </c>
      <c r="D5" s="567"/>
      <c r="E5" s="567" t="s">
        <v>546</v>
      </c>
      <c r="F5" s="567"/>
      <c r="G5" s="567" t="s">
        <v>547</v>
      </c>
      <c r="H5" s="567"/>
      <c r="I5" s="565" t="s">
        <v>117</v>
      </c>
    </row>
    <row r="6" spans="1:9" ht="21">
      <c r="A6" s="566"/>
      <c r="B6" s="566"/>
      <c r="C6" s="454" t="s">
        <v>3</v>
      </c>
      <c r="D6" s="454" t="s">
        <v>548</v>
      </c>
      <c r="E6" s="454" t="s">
        <v>3</v>
      </c>
      <c r="F6" s="454" t="s">
        <v>548</v>
      </c>
      <c r="G6" s="454" t="s">
        <v>3</v>
      </c>
      <c r="H6" s="454" t="s">
        <v>548</v>
      </c>
      <c r="I6" s="566"/>
    </row>
    <row r="7" spans="1:9" ht="21">
      <c r="A7" s="295"/>
      <c r="B7" s="295" t="s">
        <v>549</v>
      </c>
      <c r="C7" s="297"/>
      <c r="D7" s="297"/>
      <c r="E7" s="297"/>
      <c r="F7" s="297"/>
      <c r="G7" s="297"/>
      <c r="H7" s="297"/>
      <c r="I7" s="296"/>
    </row>
    <row r="8" spans="1:9" ht="21">
      <c r="A8" s="295">
        <v>1</v>
      </c>
      <c r="B8" s="296" t="s">
        <v>550</v>
      </c>
      <c r="C8" s="297">
        <v>0</v>
      </c>
      <c r="D8" s="297">
        <v>0</v>
      </c>
      <c r="E8" s="297">
        <v>37</v>
      </c>
      <c r="F8" s="297">
        <v>0</v>
      </c>
      <c r="G8" s="297">
        <v>0</v>
      </c>
      <c r="H8" s="297">
        <v>0</v>
      </c>
      <c r="I8" s="296"/>
    </row>
    <row r="9" spans="1:9" ht="21">
      <c r="A9" s="295">
        <v>2</v>
      </c>
      <c r="B9" s="296" t="s">
        <v>551</v>
      </c>
      <c r="C9" s="297">
        <v>0</v>
      </c>
      <c r="D9" s="297">
        <v>0</v>
      </c>
      <c r="E9" s="297">
        <v>34</v>
      </c>
      <c r="F9" s="297">
        <v>0</v>
      </c>
      <c r="G9" s="297">
        <v>0</v>
      </c>
      <c r="H9" s="297">
        <v>0</v>
      </c>
      <c r="I9" s="296"/>
    </row>
    <row r="10" spans="1:9" ht="21">
      <c r="A10" s="295">
        <v>3</v>
      </c>
      <c r="B10" s="296" t="s">
        <v>552</v>
      </c>
      <c r="C10" s="297">
        <v>0</v>
      </c>
      <c r="D10" s="297">
        <v>0</v>
      </c>
      <c r="E10" s="297">
        <v>8</v>
      </c>
      <c r="F10" s="297">
        <v>0</v>
      </c>
      <c r="G10" s="297">
        <v>0</v>
      </c>
      <c r="H10" s="297">
        <v>0</v>
      </c>
      <c r="I10" s="296"/>
    </row>
    <row r="11" spans="1:9" ht="21">
      <c r="A11" s="295"/>
      <c r="B11" s="295" t="s">
        <v>553</v>
      </c>
      <c r="C11" s="297"/>
      <c r="D11" s="297"/>
      <c r="E11" s="297"/>
      <c r="F11" s="297"/>
      <c r="G11" s="297"/>
      <c r="H11" s="297"/>
      <c r="I11" s="296"/>
    </row>
    <row r="12" spans="1:9" ht="21">
      <c r="A12" s="295">
        <v>4</v>
      </c>
      <c r="B12" s="296" t="s">
        <v>554</v>
      </c>
      <c r="C12" s="297">
        <v>0</v>
      </c>
      <c r="D12" s="297">
        <v>0</v>
      </c>
      <c r="E12" s="297">
        <v>42</v>
      </c>
      <c r="F12" s="297">
        <v>0</v>
      </c>
      <c r="G12" s="297">
        <v>0</v>
      </c>
      <c r="H12" s="297">
        <v>0</v>
      </c>
      <c r="I12" s="296"/>
    </row>
    <row r="13" spans="1:9" ht="21">
      <c r="A13" s="295">
        <v>5</v>
      </c>
      <c r="B13" s="296" t="s">
        <v>555</v>
      </c>
      <c r="C13" s="297">
        <v>0</v>
      </c>
      <c r="D13" s="297">
        <v>0</v>
      </c>
      <c r="E13" s="297">
        <v>266</v>
      </c>
      <c r="F13" s="297">
        <v>0</v>
      </c>
      <c r="G13" s="297">
        <v>0</v>
      </c>
      <c r="H13" s="297">
        <v>0</v>
      </c>
      <c r="I13" s="296"/>
    </row>
    <row r="14" spans="1:9" ht="21">
      <c r="A14" s="295">
        <v>6</v>
      </c>
      <c r="B14" s="296" t="s">
        <v>556</v>
      </c>
      <c r="C14" s="297">
        <v>0</v>
      </c>
      <c r="D14" s="297">
        <v>0</v>
      </c>
      <c r="E14" s="297">
        <v>62</v>
      </c>
      <c r="F14" s="297">
        <v>0</v>
      </c>
      <c r="G14" s="297">
        <v>0</v>
      </c>
      <c r="H14" s="297">
        <v>0</v>
      </c>
      <c r="I14" s="296"/>
    </row>
    <row r="15" spans="1:9" ht="21">
      <c r="A15" s="295"/>
      <c r="B15" s="295" t="s">
        <v>557</v>
      </c>
      <c r="C15" s="297"/>
      <c r="D15" s="297"/>
      <c r="E15" s="297"/>
      <c r="F15" s="297"/>
      <c r="G15" s="297"/>
      <c r="H15" s="297"/>
      <c r="I15" s="296"/>
    </row>
    <row r="16" spans="1:9" ht="21">
      <c r="A16" s="295">
        <v>7</v>
      </c>
      <c r="B16" s="296" t="s">
        <v>558</v>
      </c>
      <c r="C16" s="297">
        <v>0</v>
      </c>
      <c r="D16" s="297">
        <v>0</v>
      </c>
      <c r="E16" s="297">
        <v>9</v>
      </c>
      <c r="F16" s="297">
        <v>0</v>
      </c>
      <c r="G16" s="297">
        <v>0</v>
      </c>
      <c r="H16" s="297">
        <v>0</v>
      </c>
      <c r="I16" s="296"/>
    </row>
    <row r="17" spans="1:9" ht="21">
      <c r="A17" s="295">
        <v>8</v>
      </c>
      <c r="B17" s="296" t="s">
        <v>559</v>
      </c>
      <c r="C17" s="297">
        <v>0</v>
      </c>
      <c r="D17" s="297">
        <v>0</v>
      </c>
      <c r="E17" s="297">
        <v>59</v>
      </c>
      <c r="F17" s="297">
        <v>0</v>
      </c>
      <c r="G17" s="297">
        <v>0</v>
      </c>
      <c r="H17" s="297">
        <v>0</v>
      </c>
      <c r="I17" s="296"/>
    </row>
    <row r="18" spans="1:9" ht="21">
      <c r="A18" s="295"/>
      <c r="B18" s="295" t="s">
        <v>560</v>
      </c>
      <c r="C18" s="297"/>
      <c r="D18" s="297"/>
      <c r="E18" s="297"/>
      <c r="F18" s="297"/>
      <c r="G18" s="297"/>
      <c r="H18" s="297"/>
      <c r="I18" s="296"/>
    </row>
    <row r="19" spans="1:9" ht="21">
      <c r="A19" s="295">
        <v>9</v>
      </c>
      <c r="B19" s="296" t="s">
        <v>561</v>
      </c>
      <c r="C19" s="297">
        <v>0</v>
      </c>
      <c r="D19" s="297">
        <v>0</v>
      </c>
      <c r="E19" s="297">
        <v>61</v>
      </c>
      <c r="F19" s="297">
        <v>0</v>
      </c>
      <c r="G19" s="297">
        <v>0</v>
      </c>
      <c r="H19" s="297">
        <v>0</v>
      </c>
      <c r="I19" s="296"/>
    </row>
    <row r="20" spans="1:9" ht="21">
      <c r="A20" s="295">
        <v>10</v>
      </c>
      <c r="B20" s="296" t="s">
        <v>561</v>
      </c>
      <c r="C20" s="297">
        <v>0</v>
      </c>
      <c r="D20" s="297">
        <v>0</v>
      </c>
      <c r="E20" s="297">
        <v>69</v>
      </c>
      <c r="F20" s="297">
        <v>0</v>
      </c>
      <c r="G20" s="297">
        <v>0</v>
      </c>
      <c r="H20" s="297">
        <v>0</v>
      </c>
      <c r="I20" s="296"/>
    </row>
    <row r="21" spans="1:9" ht="21">
      <c r="A21" s="295"/>
      <c r="B21" s="295" t="s">
        <v>562</v>
      </c>
      <c r="C21" s="297"/>
      <c r="D21" s="297"/>
      <c r="E21" s="297"/>
      <c r="F21" s="297"/>
      <c r="G21" s="297"/>
      <c r="H21" s="297"/>
      <c r="I21" s="296"/>
    </row>
    <row r="22" spans="1:9" ht="21">
      <c r="A22" s="295">
        <v>11</v>
      </c>
      <c r="B22" s="296" t="s">
        <v>563</v>
      </c>
      <c r="C22" s="297">
        <v>0</v>
      </c>
      <c r="D22" s="297">
        <v>0</v>
      </c>
      <c r="E22" s="297">
        <v>14</v>
      </c>
      <c r="F22" s="297">
        <v>0</v>
      </c>
      <c r="G22" s="297">
        <v>0</v>
      </c>
      <c r="H22" s="297">
        <v>0</v>
      </c>
      <c r="I22" s="296"/>
    </row>
    <row r="23" spans="1:9" ht="21">
      <c r="A23" s="295">
        <v>12</v>
      </c>
      <c r="B23" s="296" t="s">
        <v>564</v>
      </c>
      <c r="C23" s="297">
        <v>0</v>
      </c>
      <c r="D23" s="297">
        <v>0</v>
      </c>
      <c r="E23" s="297">
        <v>109</v>
      </c>
      <c r="F23" s="297">
        <v>0</v>
      </c>
      <c r="G23" s="297">
        <v>0</v>
      </c>
      <c r="H23" s="297">
        <v>0</v>
      </c>
      <c r="I23" s="296"/>
    </row>
    <row r="24" spans="1:9" ht="21">
      <c r="A24" s="295">
        <v>13</v>
      </c>
      <c r="B24" s="296" t="s">
        <v>565</v>
      </c>
      <c r="C24" s="297">
        <v>0</v>
      </c>
      <c r="D24" s="297">
        <v>0</v>
      </c>
      <c r="E24" s="297">
        <v>2</v>
      </c>
      <c r="F24" s="297">
        <v>0</v>
      </c>
      <c r="G24" s="297">
        <v>0</v>
      </c>
      <c r="H24" s="297">
        <v>0</v>
      </c>
      <c r="I24" s="296"/>
    </row>
    <row r="25" spans="1:9" ht="21">
      <c r="A25" s="295">
        <v>14</v>
      </c>
      <c r="B25" s="296" t="s">
        <v>566</v>
      </c>
      <c r="C25" s="297">
        <v>0</v>
      </c>
      <c r="D25" s="297">
        <v>0</v>
      </c>
      <c r="E25" s="297">
        <v>155</v>
      </c>
      <c r="F25" s="297">
        <v>0</v>
      </c>
      <c r="G25" s="297">
        <v>0</v>
      </c>
      <c r="H25" s="297">
        <v>0</v>
      </c>
      <c r="I25" s="296"/>
    </row>
    <row r="26" spans="1:9" ht="21">
      <c r="A26" s="295"/>
      <c r="B26" s="295" t="s">
        <v>567</v>
      </c>
      <c r="C26" s="297"/>
      <c r="D26" s="297"/>
      <c r="E26" s="297"/>
      <c r="F26" s="297"/>
      <c r="G26" s="297"/>
      <c r="H26" s="297"/>
      <c r="I26" s="296"/>
    </row>
    <row r="27" spans="1:9" ht="21">
      <c r="A27" s="295">
        <v>15</v>
      </c>
      <c r="B27" s="296" t="s">
        <v>568</v>
      </c>
      <c r="C27" s="297">
        <v>0</v>
      </c>
      <c r="D27" s="297">
        <v>0</v>
      </c>
      <c r="E27" s="297">
        <v>61</v>
      </c>
      <c r="F27" s="297">
        <v>0</v>
      </c>
      <c r="G27" s="297">
        <v>0</v>
      </c>
      <c r="H27" s="297">
        <v>0</v>
      </c>
      <c r="I27" s="296"/>
    </row>
    <row r="28" spans="1:9" ht="21">
      <c r="A28" s="295">
        <v>19</v>
      </c>
      <c r="B28" s="296" t="s">
        <v>569</v>
      </c>
      <c r="C28" s="297">
        <v>0</v>
      </c>
      <c r="D28" s="297">
        <v>0</v>
      </c>
      <c r="E28" s="297">
        <v>43</v>
      </c>
      <c r="F28" s="297">
        <v>0</v>
      </c>
      <c r="G28" s="297">
        <v>0</v>
      </c>
      <c r="H28" s="297">
        <v>0</v>
      </c>
      <c r="I28" s="296"/>
    </row>
    <row r="29" spans="1:9" ht="21">
      <c r="A29" s="295"/>
      <c r="B29" s="295" t="s">
        <v>570</v>
      </c>
      <c r="C29" s="297"/>
      <c r="D29" s="297"/>
      <c r="E29" s="297"/>
      <c r="F29" s="297"/>
      <c r="G29" s="297"/>
      <c r="H29" s="297"/>
      <c r="I29" s="296"/>
    </row>
    <row r="30" spans="1:9" ht="21">
      <c r="A30" s="295">
        <v>17</v>
      </c>
      <c r="B30" s="296" t="s">
        <v>571</v>
      </c>
      <c r="C30" s="297">
        <v>0</v>
      </c>
      <c r="D30" s="297">
        <v>0</v>
      </c>
      <c r="E30" s="297">
        <v>91</v>
      </c>
      <c r="F30" s="297">
        <v>0</v>
      </c>
      <c r="G30" s="297">
        <v>0</v>
      </c>
      <c r="H30" s="297">
        <v>0</v>
      </c>
      <c r="I30" s="296"/>
    </row>
    <row r="31" spans="1:9" ht="21">
      <c r="A31" s="564" t="s">
        <v>118</v>
      </c>
      <c r="B31" s="564"/>
      <c r="C31" s="455"/>
      <c r="D31" s="455"/>
      <c r="E31" s="455">
        <f>SUM(E8:E30)</f>
        <v>1122</v>
      </c>
      <c r="F31" s="455"/>
      <c r="G31" s="455"/>
      <c r="H31" s="455"/>
      <c r="I31" s="456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1:H29"/>
  <sheetViews>
    <sheetView zoomScalePageLayoutView="0" workbookViewId="0" topLeftCell="B10">
      <selection activeCell="I14" sqref="I14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303</v>
      </c>
      <c r="C4" s="22"/>
      <c r="D4" s="301"/>
    </row>
    <row r="5" spans="4:6" ht="21" customHeight="1">
      <c r="D5" s="65" t="s">
        <v>302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636</v>
      </c>
      <c r="E7" s="67"/>
      <c r="F7" s="68">
        <v>23070141.55</v>
      </c>
    </row>
    <row r="8" spans="2:6" ht="20.25" customHeight="1">
      <c r="B8" s="1" t="s">
        <v>300</v>
      </c>
      <c r="E8" s="9"/>
      <c r="F8" s="69"/>
    </row>
    <row r="9" spans="2:6" ht="18.75">
      <c r="B9" s="69" t="s">
        <v>463</v>
      </c>
      <c r="C9" s="70"/>
      <c r="D9" s="71" t="s">
        <v>3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2" customFormat="1" ht="18.75">
      <c r="B20" s="304"/>
      <c r="C20" s="69"/>
      <c r="D20" s="305"/>
      <c r="E20" s="306"/>
      <c r="F20" s="307"/>
      <c r="H20" s="305"/>
    </row>
    <row r="21" spans="2:6" ht="18.75">
      <c r="B21" s="1" t="s">
        <v>301</v>
      </c>
      <c r="E21" s="9"/>
      <c r="F21" s="69"/>
    </row>
    <row r="22" spans="2:6" ht="18.75">
      <c r="B22" s="1" t="s">
        <v>637</v>
      </c>
      <c r="E22" s="9"/>
      <c r="F22" s="79">
        <f>F7-F10-F11</f>
        <v>23070141.55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476</v>
      </c>
      <c r="F25" s="4"/>
    </row>
    <row r="26" spans="2:6" ht="18.75">
      <c r="B26" s="4" t="s">
        <v>420</v>
      </c>
      <c r="C26" s="4"/>
      <c r="D26" s="56"/>
      <c r="E26" s="9" t="s">
        <v>475</v>
      </c>
      <c r="F26" s="4"/>
    </row>
    <row r="27" spans="2:6" ht="18.75">
      <c r="B27" s="4" t="s">
        <v>417</v>
      </c>
      <c r="C27" s="4"/>
      <c r="D27" s="56"/>
      <c r="E27" s="9" t="s">
        <v>473</v>
      </c>
      <c r="F27" s="4"/>
    </row>
    <row r="28" spans="2:6" ht="18.75">
      <c r="B28" s="4" t="s">
        <v>638</v>
      </c>
      <c r="C28" s="4"/>
      <c r="D28" s="56"/>
      <c r="E28" s="9" t="str">
        <f>B28</f>
        <v>  วันที่   30 พฤษภาคม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1:H29"/>
  <sheetViews>
    <sheetView zoomScalePageLayoutView="0" workbookViewId="0" topLeftCell="A16">
      <selection activeCell="I16" sqref="I16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498</v>
      </c>
      <c r="C4" s="22"/>
      <c r="D4" s="301"/>
    </row>
    <row r="5" spans="4:6" ht="21" customHeight="1">
      <c r="D5" s="65" t="s">
        <v>467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636</v>
      </c>
      <c r="E7" s="67"/>
      <c r="F7" s="68">
        <v>0</v>
      </c>
    </row>
    <row r="8" spans="2:6" ht="20.25" customHeight="1">
      <c r="B8" s="1" t="s">
        <v>300</v>
      </c>
      <c r="E8" s="9"/>
      <c r="F8" s="361"/>
    </row>
    <row r="9" spans="2:6" ht="18.75">
      <c r="B9" s="361" t="s">
        <v>463</v>
      </c>
      <c r="C9" s="70"/>
      <c r="D9" s="71" t="s">
        <v>3</v>
      </c>
      <c r="E9" s="9"/>
      <c r="F9" s="361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1"/>
    </row>
    <row r="20" spans="2:8" s="302" customFormat="1" ht="18.75">
      <c r="B20" s="304"/>
      <c r="C20" s="361"/>
      <c r="D20" s="305"/>
      <c r="E20" s="306"/>
      <c r="F20" s="307"/>
      <c r="H20" s="305"/>
    </row>
    <row r="21" spans="2:6" ht="18.75">
      <c r="B21" s="1" t="s">
        <v>301</v>
      </c>
      <c r="E21" s="9"/>
      <c r="F21" s="361"/>
    </row>
    <row r="22" spans="2:6" ht="18.75">
      <c r="B22" s="1" t="s">
        <v>647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420</v>
      </c>
      <c r="C26" s="4"/>
      <c r="D26" s="56"/>
      <c r="E26" s="9" t="s">
        <v>471</v>
      </c>
      <c r="F26" s="4"/>
    </row>
    <row r="27" spans="2:6" ht="18.75">
      <c r="B27" s="4" t="s">
        <v>417</v>
      </c>
      <c r="C27" s="4"/>
      <c r="D27" s="56"/>
      <c r="E27" s="9" t="s">
        <v>474</v>
      </c>
      <c r="F27" s="4"/>
    </row>
    <row r="28" spans="2:6" ht="18.75">
      <c r="B28" s="4" t="s">
        <v>648</v>
      </c>
      <c r="C28" s="4"/>
      <c r="D28" s="56"/>
      <c r="E28" s="9" t="str">
        <f>B28</f>
        <v> วันที่   30  พฤษภาคม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F57"/>
  <sheetViews>
    <sheetView zoomScale="85" zoomScaleNormal="85" zoomScalePageLayoutView="0" workbookViewId="0" topLeftCell="A34">
      <selection activeCell="B4" sqref="B4"/>
    </sheetView>
  </sheetViews>
  <sheetFormatPr defaultColWidth="9.140625" defaultRowHeight="21.75"/>
  <cols>
    <col min="1" max="1" width="41.28125" style="345" customWidth="1"/>
    <col min="2" max="2" width="14.8515625" style="83" customWidth="1"/>
    <col min="3" max="3" width="12.28125" style="83" customWidth="1"/>
    <col min="4" max="4" width="14.140625" style="83" customWidth="1"/>
    <col min="5" max="5" width="12.57421875" style="83" customWidth="1"/>
    <col min="6" max="6" width="13.28125" style="345" customWidth="1"/>
    <col min="7" max="16384" width="9.140625" style="345" customWidth="1"/>
  </cols>
  <sheetData>
    <row r="1" spans="1:6" ht="21">
      <c r="A1" s="568" t="s">
        <v>80</v>
      </c>
      <c r="B1" s="568"/>
      <c r="C1" s="568"/>
      <c r="D1" s="568"/>
      <c r="E1" s="568"/>
      <c r="F1" s="568"/>
    </row>
    <row r="2" spans="1:6" ht="21">
      <c r="A2" s="568" t="s">
        <v>337</v>
      </c>
      <c r="B2" s="568"/>
      <c r="C2" s="568"/>
      <c r="D2" s="568"/>
      <c r="E2" s="568"/>
      <c r="F2" s="568"/>
    </row>
    <row r="3" spans="1:6" ht="21">
      <c r="A3" s="568" t="s">
        <v>539</v>
      </c>
      <c r="B3" s="568"/>
      <c r="C3" s="568"/>
      <c r="D3" s="568"/>
      <c r="E3" s="568"/>
      <c r="F3" s="568"/>
    </row>
    <row r="4" spans="2:5" ht="25.5" customHeight="1">
      <c r="B4" s="420" t="s">
        <v>650</v>
      </c>
      <c r="C4" s="420"/>
      <c r="D4" s="420"/>
      <c r="E4" s="420"/>
    </row>
    <row r="5" spans="1:6" ht="21">
      <c r="A5" s="569" t="s">
        <v>116</v>
      </c>
      <c r="B5" s="570" t="s">
        <v>3</v>
      </c>
      <c r="C5" s="570"/>
      <c r="D5" s="571" t="s">
        <v>298</v>
      </c>
      <c r="E5" s="571" t="s">
        <v>124</v>
      </c>
      <c r="F5" s="572" t="s">
        <v>117</v>
      </c>
    </row>
    <row r="6" spans="1:6" ht="21">
      <c r="A6" s="569"/>
      <c r="B6" s="443" t="s">
        <v>338</v>
      </c>
      <c r="C6" s="493" t="s">
        <v>339</v>
      </c>
      <c r="D6" s="571"/>
      <c r="E6" s="571"/>
      <c r="F6" s="572"/>
    </row>
    <row r="7" spans="1:6" ht="21">
      <c r="A7" s="421"/>
      <c r="B7" s="422"/>
      <c r="C7" s="423"/>
      <c r="D7" s="424"/>
      <c r="E7" s="425"/>
      <c r="F7" s="426"/>
    </row>
    <row r="8" spans="1:5" ht="21">
      <c r="A8" s="427" t="s">
        <v>436</v>
      </c>
      <c r="B8" s="428"/>
      <c r="C8" s="428"/>
      <c r="D8" s="429"/>
      <c r="E8" s="429"/>
    </row>
    <row r="9" spans="1:5" ht="21">
      <c r="A9" s="427" t="s">
        <v>514</v>
      </c>
      <c r="B9" s="428"/>
      <c r="C9" s="428"/>
      <c r="D9" s="429"/>
      <c r="E9" s="429"/>
    </row>
    <row r="10" spans="1:5" ht="21" customHeight="1">
      <c r="A10" s="430" t="s">
        <v>515</v>
      </c>
      <c r="B10" s="428">
        <v>19008</v>
      </c>
      <c r="C10" s="428"/>
      <c r="D10" s="429">
        <v>19008</v>
      </c>
      <c r="E10" s="429">
        <f>B10-D10</f>
        <v>0</v>
      </c>
    </row>
    <row r="11" spans="1:5" ht="21">
      <c r="A11" s="427"/>
      <c r="B11" s="428"/>
      <c r="C11" s="428"/>
      <c r="D11" s="429"/>
      <c r="E11" s="429"/>
    </row>
    <row r="12" spans="1:6" ht="21">
      <c r="A12" s="427" t="s">
        <v>437</v>
      </c>
      <c r="B12" s="428"/>
      <c r="C12" s="428"/>
      <c r="D12" s="429"/>
      <c r="E12" s="429"/>
      <c r="F12" s="431"/>
    </row>
    <row r="13" spans="1:6" ht="21">
      <c r="A13" s="432" t="s">
        <v>438</v>
      </c>
      <c r="B13" s="428">
        <v>14600</v>
      </c>
      <c r="C13" s="428"/>
      <c r="D13" s="429">
        <v>14600</v>
      </c>
      <c r="E13" s="429">
        <f>B13-D13</f>
        <v>0</v>
      </c>
      <c r="F13" s="433"/>
    </row>
    <row r="14" spans="1:6" ht="22.5" customHeight="1">
      <c r="A14" s="432" t="s">
        <v>516</v>
      </c>
      <c r="B14" s="428"/>
      <c r="C14" s="428"/>
      <c r="D14" s="429"/>
      <c r="E14" s="429"/>
      <c r="F14" s="433"/>
    </row>
    <row r="15" spans="1:6" ht="21">
      <c r="A15" s="432" t="s">
        <v>517</v>
      </c>
      <c r="B15" s="428">
        <v>65061.05</v>
      </c>
      <c r="C15" s="428"/>
      <c r="D15" s="429">
        <v>65061.05</v>
      </c>
      <c r="E15" s="429">
        <f>B15-D15</f>
        <v>0</v>
      </c>
      <c r="F15" s="431"/>
    </row>
    <row r="16" spans="1:6" ht="21">
      <c r="A16" s="432"/>
      <c r="B16" s="428"/>
      <c r="C16" s="434"/>
      <c r="D16" s="429"/>
      <c r="E16" s="429"/>
      <c r="F16" s="431"/>
    </row>
    <row r="17" spans="1:6" ht="21">
      <c r="A17" s="427" t="s">
        <v>518</v>
      </c>
      <c r="B17" s="428"/>
      <c r="C17" s="434"/>
      <c r="D17" s="429"/>
      <c r="E17" s="429"/>
      <c r="F17" s="431"/>
    </row>
    <row r="18" spans="1:6" ht="21">
      <c r="A18" s="432" t="s">
        <v>519</v>
      </c>
      <c r="B18" s="428"/>
      <c r="C18" s="434"/>
      <c r="D18" s="429"/>
      <c r="E18" s="429"/>
      <c r="F18" s="431"/>
    </row>
    <row r="19" spans="1:6" ht="21">
      <c r="A19" s="432" t="s">
        <v>520</v>
      </c>
      <c r="B19" s="428">
        <v>234.33</v>
      </c>
      <c r="C19" s="434"/>
      <c r="D19" s="429">
        <v>194.33</v>
      </c>
      <c r="E19" s="429">
        <f>B19-D19</f>
        <v>40</v>
      </c>
      <c r="F19" s="431"/>
    </row>
    <row r="20" spans="1:6" ht="21">
      <c r="A20" s="432" t="s">
        <v>521</v>
      </c>
      <c r="B20" s="428">
        <v>3531</v>
      </c>
      <c r="C20" s="434"/>
      <c r="D20" s="429">
        <v>3531</v>
      </c>
      <c r="E20" s="429">
        <f>B20-D20</f>
        <v>0</v>
      </c>
      <c r="F20" s="431"/>
    </row>
    <row r="21" spans="1:6" ht="21">
      <c r="A21" s="432"/>
      <c r="B21" s="428"/>
      <c r="C21" s="434"/>
      <c r="D21" s="429"/>
      <c r="E21" s="429"/>
      <c r="F21" s="431"/>
    </row>
    <row r="22" spans="1:6" ht="21">
      <c r="A22" s="427" t="s">
        <v>440</v>
      </c>
      <c r="B22" s="428"/>
      <c r="C22" s="434"/>
      <c r="D22" s="429"/>
      <c r="E22" s="429"/>
      <c r="F22" s="431"/>
    </row>
    <row r="23" spans="1:6" ht="21">
      <c r="A23" s="432" t="s">
        <v>522</v>
      </c>
      <c r="B23" s="428">
        <v>7370</v>
      </c>
      <c r="C23" s="434"/>
      <c r="D23" s="429">
        <v>7370</v>
      </c>
      <c r="E23" s="429">
        <f>B23-D23</f>
        <v>0</v>
      </c>
      <c r="F23" s="431"/>
    </row>
    <row r="24" spans="1:6" ht="21">
      <c r="A24" s="432" t="s">
        <v>523</v>
      </c>
      <c r="B24" s="428">
        <v>480</v>
      </c>
      <c r="C24" s="434"/>
      <c r="D24" s="429">
        <v>480</v>
      </c>
      <c r="E24" s="429">
        <f>B24-D24</f>
        <v>0</v>
      </c>
      <c r="F24" s="431"/>
    </row>
    <row r="25" spans="1:6" ht="21">
      <c r="A25" s="427" t="s">
        <v>524</v>
      </c>
      <c r="B25" s="428"/>
      <c r="C25" s="434"/>
      <c r="D25" s="429"/>
      <c r="E25" s="429"/>
      <c r="F25" s="431"/>
    </row>
    <row r="26" spans="1:6" ht="21">
      <c r="A26" s="432" t="s">
        <v>525</v>
      </c>
      <c r="B26" s="428">
        <v>20000</v>
      </c>
      <c r="C26" s="434"/>
      <c r="D26" s="429">
        <v>20000</v>
      </c>
      <c r="E26" s="429">
        <f>B26-D26</f>
        <v>0</v>
      </c>
      <c r="F26" s="431"/>
    </row>
    <row r="27" spans="1:6" ht="21">
      <c r="A27" s="432"/>
      <c r="B27" s="428"/>
      <c r="C27" s="434"/>
      <c r="D27" s="429"/>
      <c r="E27" s="429"/>
      <c r="F27" s="431"/>
    </row>
    <row r="28" spans="1:6" ht="21">
      <c r="A28" s="427" t="s">
        <v>526</v>
      </c>
      <c r="B28" s="428"/>
      <c r="C28" s="434"/>
      <c r="D28" s="429"/>
      <c r="E28" s="429"/>
      <c r="F28" s="431"/>
    </row>
    <row r="29" spans="1:6" ht="21">
      <c r="A29" s="427" t="s">
        <v>514</v>
      </c>
      <c r="B29" s="428"/>
      <c r="C29" s="434"/>
      <c r="D29" s="429"/>
      <c r="E29" s="429"/>
      <c r="F29" s="431"/>
    </row>
    <row r="30" spans="1:6" ht="21">
      <c r="A30" s="432" t="s">
        <v>527</v>
      </c>
      <c r="B30" s="428">
        <v>19008</v>
      </c>
      <c r="C30" s="434"/>
      <c r="D30" s="429">
        <v>19008</v>
      </c>
      <c r="E30" s="429">
        <f>B30-D30</f>
        <v>0</v>
      </c>
      <c r="F30" s="431"/>
    </row>
    <row r="31" spans="1:6" ht="21">
      <c r="A31" s="432"/>
      <c r="B31" s="428"/>
      <c r="C31" s="434"/>
      <c r="D31" s="429"/>
      <c r="E31" s="429"/>
      <c r="F31" s="431"/>
    </row>
    <row r="32" spans="1:6" ht="21">
      <c r="A32" s="427" t="s">
        <v>440</v>
      </c>
      <c r="B32" s="428"/>
      <c r="C32" s="434"/>
      <c r="D32" s="429"/>
      <c r="E32" s="429"/>
      <c r="F32" s="431"/>
    </row>
    <row r="33" spans="1:6" ht="21">
      <c r="A33" s="432" t="s">
        <v>528</v>
      </c>
      <c r="B33" s="428">
        <v>6730</v>
      </c>
      <c r="C33" s="434"/>
      <c r="D33" s="429">
        <v>6730</v>
      </c>
      <c r="E33" s="429">
        <f>B33-D33</f>
        <v>0</v>
      </c>
      <c r="F33" s="431"/>
    </row>
    <row r="34" spans="1:6" ht="21">
      <c r="A34" s="432"/>
      <c r="B34" s="428"/>
      <c r="C34" s="434"/>
      <c r="D34" s="429"/>
      <c r="E34" s="429"/>
      <c r="F34" s="431"/>
    </row>
    <row r="35" spans="1:6" ht="21">
      <c r="A35" s="427" t="s">
        <v>441</v>
      </c>
      <c r="B35" s="428"/>
      <c r="C35" s="434"/>
      <c r="D35" s="429"/>
      <c r="E35" s="429"/>
      <c r="F35" s="431"/>
    </row>
    <row r="36" spans="1:6" ht="21">
      <c r="A36" s="427" t="s">
        <v>514</v>
      </c>
      <c r="B36" s="428"/>
      <c r="C36" s="434"/>
      <c r="D36" s="429"/>
      <c r="E36" s="429"/>
      <c r="F36" s="431"/>
    </row>
    <row r="37" spans="1:6" ht="22.5" customHeight="1">
      <c r="A37" s="432" t="s">
        <v>529</v>
      </c>
      <c r="B37" s="428">
        <v>19008</v>
      </c>
      <c r="C37" s="434"/>
      <c r="D37" s="429">
        <v>19008</v>
      </c>
      <c r="E37" s="429">
        <f>B37-D37</f>
        <v>0</v>
      </c>
      <c r="F37" s="431"/>
    </row>
    <row r="38" spans="1:6" ht="22.5" customHeight="1">
      <c r="A38" s="432"/>
      <c r="B38" s="428"/>
      <c r="C38" s="434"/>
      <c r="D38" s="429"/>
      <c r="E38" s="429"/>
      <c r="F38" s="431"/>
    </row>
    <row r="39" spans="1:6" ht="22.5" customHeight="1">
      <c r="A39" s="427" t="s">
        <v>437</v>
      </c>
      <c r="B39" s="428"/>
      <c r="C39" s="434"/>
      <c r="D39" s="429"/>
      <c r="E39" s="429"/>
      <c r="F39" s="431"/>
    </row>
    <row r="40" spans="1:6" ht="22.5" customHeight="1">
      <c r="A40" s="432" t="s">
        <v>530</v>
      </c>
      <c r="B40" s="428">
        <v>6802</v>
      </c>
      <c r="C40" s="434"/>
      <c r="D40" s="429">
        <v>6802</v>
      </c>
      <c r="E40" s="429">
        <f>B40-D40</f>
        <v>0</v>
      </c>
      <c r="F40" s="431"/>
    </row>
    <row r="41" spans="1:6" ht="22.5" customHeight="1">
      <c r="A41" s="432"/>
      <c r="B41" s="428"/>
      <c r="C41" s="434"/>
      <c r="D41" s="429"/>
      <c r="E41" s="429"/>
      <c r="F41" s="431"/>
    </row>
    <row r="42" spans="1:6" ht="21">
      <c r="A42" s="435" t="s">
        <v>439</v>
      </c>
      <c r="B42" s="436"/>
      <c r="C42" s="437"/>
      <c r="D42" s="436"/>
      <c r="E42" s="429"/>
      <c r="F42" s="433"/>
    </row>
    <row r="43" spans="1:6" ht="21">
      <c r="A43" s="442" t="s">
        <v>437</v>
      </c>
      <c r="B43" s="436"/>
      <c r="C43" s="437"/>
      <c r="D43" s="436"/>
      <c r="E43" s="429"/>
      <c r="F43" s="433"/>
    </row>
    <row r="44" spans="1:6" ht="21">
      <c r="A44" s="438" t="s">
        <v>438</v>
      </c>
      <c r="B44" s="436">
        <v>0</v>
      </c>
      <c r="C44" s="437"/>
      <c r="D44" s="436"/>
      <c r="E44" s="429"/>
      <c r="F44" s="433"/>
    </row>
    <row r="45" spans="1:6" ht="21">
      <c r="A45" s="438" t="s">
        <v>531</v>
      </c>
      <c r="B45" s="436">
        <v>13000</v>
      </c>
      <c r="C45" s="437"/>
      <c r="D45" s="436">
        <v>13000</v>
      </c>
      <c r="E45" s="429">
        <f>B45-D45</f>
        <v>0</v>
      </c>
      <c r="F45" s="433"/>
    </row>
    <row r="46" spans="1:6" ht="21">
      <c r="A46" s="435"/>
      <c r="B46" s="436"/>
      <c r="C46" s="437"/>
      <c r="D46" s="436"/>
      <c r="E46" s="429"/>
      <c r="F46" s="433"/>
    </row>
    <row r="47" spans="1:6" ht="21">
      <c r="A47" s="435" t="s">
        <v>440</v>
      </c>
      <c r="B47" s="436"/>
      <c r="C47" s="437"/>
      <c r="D47" s="436"/>
      <c r="E47" s="429"/>
      <c r="F47" s="433"/>
    </row>
    <row r="48" spans="1:6" ht="21">
      <c r="A48" s="438" t="s">
        <v>532</v>
      </c>
      <c r="B48" s="436"/>
      <c r="C48" s="437"/>
      <c r="D48" s="436"/>
      <c r="E48" s="429"/>
      <c r="F48" s="433"/>
    </row>
    <row r="49" spans="1:6" ht="21">
      <c r="A49" s="439" t="s">
        <v>533</v>
      </c>
      <c r="B49" s="436">
        <v>167694.84</v>
      </c>
      <c r="C49" s="437"/>
      <c r="D49" s="436">
        <v>167694.84</v>
      </c>
      <c r="E49" s="429">
        <f>B49-D49</f>
        <v>0</v>
      </c>
      <c r="F49" s="433"/>
    </row>
    <row r="50" spans="1:6" ht="21">
      <c r="A50" s="439" t="s">
        <v>534</v>
      </c>
      <c r="B50" s="436">
        <v>14763.6</v>
      </c>
      <c r="C50" s="437"/>
      <c r="D50" s="436">
        <v>14763.6</v>
      </c>
      <c r="E50" s="429">
        <f>B50-D50</f>
        <v>0</v>
      </c>
      <c r="F50" s="433"/>
    </row>
    <row r="51" spans="1:6" ht="21">
      <c r="A51" s="439" t="s">
        <v>535</v>
      </c>
      <c r="B51" s="436">
        <v>7371</v>
      </c>
      <c r="C51" s="437"/>
      <c r="D51" s="436">
        <v>7371</v>
      </c>
      <c r="E51" s="429">
        <f>B51-D51</f>
        <v>0</v>
      </c>
      <c r="F51" s="433"/>
    </row>
    <row r="52" spans="1:6" ht="21">
      <c r="A52" s="439"/>
      <c r="B52" s="436"/>
      <c r="C52" s="437"/>
      <c r="D52" s="436"/>
      <c r="E52" s="429"/>
      <c r="F52" s="433"/>
    </row>
    <row r="53" spans="1:6" ht="21">
      <c r="A53" s="438" t="s">
        <v>536</v>
      </c>
      <c r="B53" s="436">
        <v>40000</v>
      </c>
      <c r="C53" s="437"/>
      <c r="D53" s="436">
        <v>40000</v>
      </c>
      <c r="E53" s="429">
        <f>B53-D53</f>
        <v>0</v>
      </c>
      <c r="F53" s="433"/>
    </row>
    <row r="54" spans="1:6" ht="21">
      <c r="A54" s="435"/>
      <c r="B54" s="436"/>
      <c r="C54" s="437"/>
      <c r="D54" s="436"/>
      <c r="E54" s="429"/>
      <c r="F54" s="433"/>
    </row>
    <row r="55" spans="2:5" ht="21.75" thickBot="1">
      <c r="B55" s="440">
        <f>SUM(B8:B54)</f>
        <v>424661.81999999995</v>
      </c>
      <c r="C55" s="440">
        <f>SUM(C48:C54)</f>
        <v>0</v>
      </c>
      <c r="D55" s="440">
        <f>SUM(D7:D54)</f>
        <v>424621.81999999995</v>
      </c>
      <c r="E55" s="440">
        <f>SUM(E7:E54)</f>
        <v>40</v>
      </c>
    </row>
    <row r="56" spans="1:5" ht="21.75" thickTop="1">
      <c r="A56" s="441"/>
      <c r="B56" s="420"/>
      <c r="C56" s="420"/>
      <c r="D56" s="420"/>
      <c r="E56" s="420"/>
    </row>
    <row r="57" spans="2:5" ht="21">
      <c r="B57" s="420"/>
      <c r="C57" s="420"/>
      <c r="D57" s="420"/>
      <c r="E57" s="420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zoomScalePageLayoutView="0" workbookViewId="0" topLeftCell="A1">
      <selection activeCell="E23" sqref="E23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38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3" t="s">
        <v>115</v>
      </c>
      <c r="B1" s="553"/>
      <c r="C1" s="553"/>
      <c r="D1" s="553"/>
      <c r="E1" s="553"/>
    </row>
    <row r="2" spans="1:5" ht="23.25">
      <c r="A2" s="553" t="s">
        <v>329</v>
      </c>
      <c r="B2" s="553"/>
      <c r="C2" s="553"/>
      <c r="D2" s="553"/>
      <c r="E2" s="553"/>
    </row>
    <row r="3" spans="1:5" ht="23.25">
      <c r="A3" s="553" t="s">
        <v>510</v>
      </c>
      <c r="B3" s="553"/>
      <c r="C3" s="553"/>
      <c r="D3" s="553"/>
      <c r="E3" s="553"/>
    </row>
    <row r="5" spans="1:5" ht="18.75">
      <c r="A5" s="573" t="s">
        <v>330</v>
      </c>
      <c r="B5" s="573" t="s">
        <v>116</v>
      </c>
      <c r="C5" s="573" t="s">
        <v>331</v>
      </c>
      <c r="D5" s="573"/>
      <c r="E5" s="573" t="s">
        <v>117</v>
      </c>
    </row>
    <row r="6" spans="1:5" ht="18.75">
      <c r="A6" s="574"/>
      <c r="B6" s="574"/>
      <c r="C6" s="574"/>
      <c r="D6" s="574"/>
      <c r="E6" s="574"/>
    </row>
    <row r="7" spans="1:5" ht="18.75">
      <c r="A7" s="308" t="s">
        <v>502</v>
      </c>
      <c r="B7" s="309" t="s">
        <v>332</v>
      </c>
      <c r="C7" s="310"/>
      <c r="D7" s="311"/>
      <c r="E7" s="308"/>
    </row>
    <row r="8" spans="1:5" ht="18.75">
      <c r="A8" s="308"/>
      <c r="B8" s="312" t="s">
        <v>333</v>
      </c>
      <c r="C8" s="313"/>
      <c r="D8" s="311"/>
      <c r="E8" s="308"/>
    </row>
    <row r="9" spans="1:5" ht="18.75">
      <c r="A9" s="314"/>
      <c r="B9" s="315" t="s">
        <v>429</v>
      </c>
      <c r="C9" s="316">
        <v>462696</v>
      </c>
      <c r="D9" s="317">
        <v>0</v>
      </c>
      <c r="E9" s="314"/>
    </row>
    <row r="10" spans="1:5" ht="18.75">
      <c r="A10" s="318" t="s">
        <v>503</v>
      </c>
      <c r="B10" s="319" t="s">
        <v>334</v>
      </c>
      <c r="C10" s="320"/>
      <c r="D10" s="321"/>
      <c r="E10" s="308"/>
    </row>
    <row r="11" spans="1:5" ht="18.75">
      <c r="A11" s="308"/>
      <c r="B11" s="312" t="s">
        <v>333</v>
      </c>
      <c r="C11" s="313"/>
      <c r="D11" s="311"/>
      <c r="E11" s="308"/>
    </row>
    <row r="12" spans="1:5" ht="18.75">
      <c r="A12" s="314"/>
      <c r="B12" s="315" t="s">
        <v>429</v>
      </c>
      <c r="C12" s="316">
        <v>247000</v>
      </c>
      <c r="D12" s="317">
        <v>0</v>
      </c>
      <c r="E12" s="314"/>
    </row>
    <row r="13" spans="1:5" ht="18.75">
      <c r="A13" s="322" t="s">
        <v>504</v>
      </c>
      <c r="B13" s="323" t="s">
        <v>335</v>
      </c>
      <c r="C13" s="324"/>
      <c r="D13" s="325"/>
      <c r="E13" s="308"/>
    </row>
    <row r="14" spans="1:5" ht="18.75">
      <c r="A14" s="326"/>
      <c r="B14" s="327" t="s">
        <v>333</v>
      </c>
      <c r="C14" s="328"/>
      <c r="D14" s="329"/>
      <c r="E14" s="308"/>
    </row>
    <row r="15" spans="1:5" ht="18.75">
      <c r="A15" s="330"/>
      <c r="B15" s="315" t="s">
        <v>429</v>
      </c>
      <c r="C15" s="331">
        <v>120000</v>
      </c>
      <c r="D15" s="332">
        <v>0</v>
      </c>
      <c r="E15" s="314"/>
    </row>
    <row r="16" spans="1:5" ht="18.75">
      <c r="A16" s="322" t="s">
        <v>505</v>
      </c>
      <c r="B16" s="323" t="s">
        <v>336</v>
      </c>
      <c r="C16" s="324"/>
      <c r="D16" s="325"/>
      <c r="E16" s="308"/>
    </row>
    <row r="17" spans="1:5" ht="18.75">
      <c r="A17" s="326"/>
      <c r="B17" s="327" t="s">
        <v>333</v>
      </c>
      <c r="C17" s="328"/>
      <c r="D17" s="329"/>
      <c r="E17" s="308"/>
    </row>
    <row r="18" spans="1:5" ht="18.75">
      <c r="A18" s="333"/>
      <c r="B18" s="315" t="s">
        <v>429</v>
      </c>
      <c r="C18" s="328">
        <v>37000</v>
      </c>
      <c r="D18" s="329">
        <v>0</v>
      </c>
      <c r="E18" s="314"/>
    </row>
    <row r="19" spans="1:4" ht="19.5" thickBot="1">
      <c r="A19" s="334"/>
      <c r="B19" s="335" t="s">
        <v>118</v>
      </c>
      <c r="C19" s="336">
        <f>SUM(C7:C18)</f>
        <v>866696</v>
      </c>
      <c r="D19" s="337">
        <v>0</v>
      </c>
    </row>
    <row r="20" ht="19.5" thickTop="1"/>
    <row r="21" ht="18.75">
      <c r="A21" s="303"/>
    </row>
    <row r="22" ht="18.75">
      <c r="A22" s="303"/>
    </row>
    <row r="23" spans="1:9" ht="18.75">
      <c r="A23" s="303"/>
      <c r="B23" s="339"/>
      <c r="F23" s="303"/>
      <c r="G23" s="339"/>
      <c r="I23" s="338"/>
    </row>
    <row r="24" spans="1:9" ht="18.75">
      <c r="A24" s="303"/>
      <c r="F24" s="303"/>
      <c r="I24" s="338"/>
    </row>
    <row r="25" spans="6:9" ht="18.75">
      <c r="F25" s="69"/>
      <c r="I25" s="338"/>
    </row>
    <row r="26" spans="6:9" ht="18.75">
      <c r="F26" s="69"/>
      <c r="I26" s="338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zoomScalePageLayoutView="0" workbookViewId="0" topLeftCell="A1">
      <selection activeCell="F7" sqref="F7"/>
    </sheetView>
  </sheetViews>
  <sheetFormatPr defaultColWidth="9.140625" defaultRowHeight="21.75"/>
  <cols>
    <col min="1" max="1" width="6.7109375" style="340" customWidth="1"/>
    <col min="2" max="2" width="6.8515625" style="357" customWidth="1"/>
    <col min="3" max="3" width="40.140625" style="340" customWidth="1"/>
    <col min="4" max="6" width="14.8515625" style="340" customWidth="1"/>
    <col min="7" max="16384" width="9.140625" style="340" customWidth="1"/>
  </cols>
  <sheetData>
    <row r="1" spans="1:6" ht="18.75">
      <c r="A1" s="575" t="s">
        <v>442</v>
      </c>
      <c r="B1" s="575"/>
      <c r="C1" s="575"/>
      <c r="D1" s="575"/>
      <c r="E1" s="575"/>
      <c r="F1" s="575"/>
    </row>
    <row r="2" spans="1:6" ht="18.75">
      <c r="A2" s="575" t="s">
        <v>115</v>
      </c>
      <c r="B2" s="575"/>
      <c r="C2" s="575"/>
      <c r="D2" s="575"/>
      <c r="E2" s="575"/>
      <c r="F2" s="575"/>
    </row>
    <row r="3" spans="1:6" ht="18.75">
      <c r="A3" s="575" t="s">
        <v>635</v>
      </c>
      <c r="B3" s="575"/>
      <c r="C3" s="575"/>
      <c r="D3" s="575"/>
      <c r="E3" s="575"/>
      <c r="F3" s="575"/>
    </row>
    <row r="4" spans="1:6" ht="15" customHeight="1">
      <c r="A4" s="357"/>
      <c r="C4" s="357"/>
      <c r="D4" s="357"/>
      <c r="E4" s="357"/>
      <c r="F4" s="357"/>
    </row>
    <row r="5" spans="1:6" ht="18.75">
      <c r="A5" s="358" t="s">
        <v>443</v>
      </c>
      <c r="B5" s="359" t="s">
        <v>444</v>
      </c>
      <c r="C5" s="359" t="s">
        <v>14</v>
      </c>
      <c r="D5" s="359" t="s">
        <v>445</v>
      </c>
      <c r="E5" s="359" t="s">
        <v>446</v>
      </c>
      <c r="F5" s="359" t="s">
        <v>124</v>
      </c>
    </row>
    <row r="6" spans="1:6" ht="18.75">
      <c r="A6" s="359">
        <v>1</v>
      </c>
      <c r="B6" s="359">
        <v>1</v>
      </c>
      <c r="C6" s="358" t="s">
        <v>447</v>
      </c>
      <c r="D6" s="293">
        <v>100000</v>
      </c>
      <c r="E6" s="370">
        <v>0</v>
      </c>
      <c r="F6" s="360">
        <f>D6-E6</f>
        <v>100000</v>
      </c>
    </row>
    <row r="7" spans="1:6" ht="18.75">
      <c r="A7" s="359">
        <v>2</v>
      </c>
      <c r="B7" s="359">
        <v>2</v>
      </c>
      <c r="C7" s="358" t="s">
        <v>448</v>
      </c>
      <c r="D7" s="293">
        <v>60000</v>
      </c>
      <c r="E7" s="370">
        <v>20000</v>
      </c>
      <c r="F7" s="360">
        <f aca="true" t="shared" si="0" ref="F7:F13">D7-E7</f>
        <v>40000</v>
      </c>
    </row>
    <row r="8" spans="1:6" ht="18.75">
      <c r="A8" s="359">
        <v>3</v>
      </c>
      <c r="B8" s="359">
        <v>4</v>
      </c>
      <c r="C8" s="358" t="s">
        <v>449</v>
      </c>
      <c r="D8" s="293">
        <v>50000</v>
      </c>
      <c r="E8" s="370">
        <v>25000</v>
      </c>
      <c r="F8" s="360">
        <f t="shared" si="0"/>
        <v>25000</v>
      </c>
    </row>
    <row r="9" spans="1:6" ht="18.75">
      <c r="A9" s="359">
        <v>4</v>
      </c>
      <c r="B9" s="359">
        <v>5</v>
      </c>
      <c r="C9" s="358" t="s">
        <v>450</v>
      </c>
      <c r="D9" s="293">
        <v>100000</v>
      </c>
      <c r="E9" s="370">
        <v>0</v>
      </c>
      <c r="F9" s="360">
        <f t="shared" si="0"/>
        <v>100000</v>
      </c>
    </row>
    <row r="10" spans="1:6" ht="18.75">
      <c r="A10" s="359">
        <v>5</v>
      </c>
      <c r="B10" s="359">
        <v>6</v>
      </c>
      <c r="C10" s="358" t="s">
        <v>451</v>
      </c>
      <c r="D10" s="293">
        <v>80000</v>
      </c>
      <c r="E10" s="370">
        <v>20000</v>
      </c>
      <c r="F10" s="360">
        <f t="shared" si="0"/>
        <v>60000</v>
      </c>
    </row>
    <row r="11" spans="1:6" ht="18.75">
      <c r="A11" s="359">
        <v>6</v>
      </c>
      <c r="B11" s="359">
        <v>7</v>
      </c>
      <c r="C11" s="358" t="s">
        <v>452</v>
      </c>
      <c r="D11" s="293">
        <v>0</v>
      </c>
      <c r="E11" s="370">
        <v>0</v>
      </c>
      <c r="F11" s="360">
        <f t="shared" si="0"/>
        <v>0</v>
      </c>
    </row>
    <row r="12" spans="1:6" ht="18.75">
      <c r="A12" s="359">
        <v>7</v>
      </c>
      <c r="B12" s="359">
        <v>8</v>
      </c>
      <c r="C12" s="358" t="s">
        <v>453</v>
      </c>
      <c r="D12" s="293">
        <v>80000</v>
      </c>
      <c r="E12" s="293">
        <v>20000</v>
      </c>
      <c r="F12" s="360">
        <f t="shared" si="0"/>
        <v>60000</v>
      </c>
    </row>
    <row r="13" spans="1:6" ht="18.75">
      <c r="A13" s="359">
        <v>8</v>
      </c>
      <c r="B13" s="359">
        <v>9</v>
      </c>
      <c r="C13" s="358" t="s">
        <v>454</v>
      </c>
      <c r="D13" s="293">
        <v>60000</v>
      </c>
      <c r="E13" s="293">
        <v>20000</v>
      </c>
      <c r="F13" s="360">
        <f t="shared" si="0"/>
        <v>40000</v>
      </c>
    </row>
    <row r="14" spans="1:6" ht="19.5" thickBot="1">
      <c r="A14" s="576" t="s">
        <v>118</v>
      </c>
      <c r="B14" s="577"/>
      <c r="C14" s="578"/>
      <c r="D14" s="500">
        <f>SUM(D6:D13)</f>
        <v>530000</v>
      </c>
      <c r="E14" s="500">
        <f>SUM(E6:E13)</f>
        <v>105000</v>
      </c>
      <c r="F14" s="501">
        <f>SUM(F6:F13)</f>
        <v>425000</v>
      </c>
    </row>
    <row r="15" ht="19.5" thickTop="1"/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A1" sqref="A1:F1"/>
    </sheetView>
  </sheetViews>
  <sheetFormatPr defaultColWidth="9.140625" defaultRowHeight="21.75"/>
  <cols>
    <col min="1" max="1" width="8.140625" style="345" customWidth="1"/>
    <col min="2" max="2" width="51.57421875" style="345" customWidth="1"/>
    <col min="3" max="4" width="19.00390625" style="345" customWidth="1"/>
    <col min="5" max="6" width="19.00390625" style="83" customWidth="1"/>
    <col min="7" max="16384" width="9.140625" style="345" customWidth="1"/>
  </cols>
  <sheetData>
    <row r="1" spans="1:6" ht="23.25">
      <c r="A1" s="579" t="s">
        <v>80</v>
      </c>
      <c r="B1" s="579"/>
      <c r="C1" s="579"/>
      <c r="D1" s="579"/>
      <c r="E1" s="579"/>
      <c r="F1" s="579"/>
    </row>
    <row r="2" spans="1:6" ht="23.25">
      <c r="A2" s="579" t="s">
        <v>79</v>
      </c>
      <c r="B2" s="579"/>
      <c r="C2" s="579"/>
      <c r="D2" s="579"/>
      <c r="E2" s="579"/>
      <c r="F2" s="579"/>
    </row>
    <row r="3" spans="1:6" ht="23.25">
      <c r="A3" s="579" t="s">
        <v>510</v>
      </c>
      <c r="B3" s="579"/>
      <c r="C3" s="579"/>
      <c r="D3" s="579"/>
      <c r="E3" s="579"/>
      <c r="F3" s="579"/>
    </row>
    <row r="4" spans="1:6" ht="21">
      <c r="A4" s="580" t="s">
        <v>384</v>
      </c>
      <c r="B4" s="580" t="s">
        <v>116</v>
      </c>
      <c r="C4" s="346" t="s">
        <v>385</v>
      </c>
      <c r="D4" s="346" t="s">
        <v>338</v>
      </c>
      <c r="E4" s="347" t="s">
        <v>298</v>
      </c>
      <c r="F4" s="347" t="s">
        <v>124</v>
      </c>
    </row>
    <row r="5" spans="1:6" ht="21">
      <c r="A5" s="581"/>
      <c r="B5" s="581"/>
      <c r="C5" s="348" t="s">
        <v>386</v>
      </c>
      <c r="D5" s="348" t="s">
        <v>3</v>
      </c>
      <c r="E5" s="349" t="s">
        <v>3</v>
      </c>
      <c r="F5" s="349" t="s">
        <v>3</v>
      </c>
    </row>
    <row r="6" spans="1:6" ht="21">
      <c r="A6" s="350">
        <v>1</v>
      </c>
      <c r="B6" s="433" t="s">
        <v>540</v>
      </c>
      <c r="C6" s="351">
        <v>5313500</v>
      </c>
      <c r="D6" s="351">
        <v>0</v>
      </c>
      <c r="E6" s="82">
        <v>5043700</v>
      </c>
      <c r="F6" s="351">
        <f>C6-E6</f>
        <v>269800</v>
      </c>
    </row>
    <row r="7" spans="1:6" ht="21">
      <c r="A7" s="350">
        <v>2</v>
      </c>
      <c r="B7" s="433" t="s">
        <v>541</v>
      </c>
      <c r="C7" s="351">
        <v>410500</v>
      </c>
      <c r="D7" s="351">
        <v>0</v>
      </c>
      <c r="E7" s="82">
        <v>378000</v>
      </c>
      <c r="F7" s="351">
        <f>C7-E7</f>
        <v>32500</v>
      </c>
    </row>
    <row r="8" spans="1:6" ht="21">
      <c r="A8" s="350"/>
      <c r="B8" s="343"/>
      <c r="C8" s="194"/>
      <c r="D8" s="351"/>
      <c r="E8" s="56"/>
      <c r="F8" s="351"/>
    </row>
    <row r="9" spans="1:6" ht="21">
      <c r="A9" s="350"/>
      <c r="B9" s="343"/>
      <c r="C9" s="194"/>
      <c r="D9" s="351"/>
      <c r="E9" s="56"/>
      <c r="F9" s="351"/>
    </row>
    <row r="10" spans="1:6" ht="21">
      <c r="A10" s="352"/>
      <c r="B10" s="352"/>
      <c r="C10" s="352"/>
      <c r="D10" s="351"/>
      <c r="E10" s="351"/>
      <c r="F10" s="351"/>
    </row>
    <row r="11" spans="1:6" ht="21">
      <c r="A11" s="352"/>
      <c r="B11" s="352"/>
      <c r="C11" s="352"/>
      <c r="D11" s="352"/>
      <c r="E11" s="351"/>
      <c r="F11" s="351"/>
    </row>
    <row r="12" spans="1:6" ht="21">
      <c r="A12" s="352"/>
      <c r="B12" s="352"/>
      <c r="C12" s="352"/>
      <c r="D12" s="352"/>
      <c r="E12" s="351"/>
      <c r="F12" s="351"/>
    </row>
    <row r="13" spans="1:6" ht="21">
      <c r="A13" s="352"/>
      <c r="B13" s="352"/>
      <c r="C13" s="352"/>
      <c r="D13" s="352"/>
      <c r="E13" s="351"/>
      <c r="F13" s="351"/>
    </row>
    <row r="14" spans="1:6" ht="21">
      <c r="A14" s="352"/>
      <c r="B14" s="352"/>
      <c r="C14" s="352"/>
      <c r="D14" s="352"/>
      <c r="E14" s="351"/>
      <c r="F14" s="351"/>
    </row>
    <row r="15" spans="1:6" ht="21">
      <c r="A15" s="352"/>
      <c r="B15" s="352"/>
      <c r="C15" s="352"/>
      <c r="D15" s="352"/>
      <c r="E15" s="351"/>
      <c r="F15" s="351"/>
    </row>
    <row r="16" spans="1:6" ht="21">
      <c r="A16" s="352"/>
      <c r="B16" s="352"/>
      <c r="C16" s="353"/>
      <c r="D16" s="353"/>
      <c r="E16" s="354"/>
      <c r="F16" s="354"/>
    </row>
    <row r="17" spans="1:6" ht="21">
      <c r="A17" s="355"/>
      <c r="B17" s="356" t="s">
        <v>64</v>
      </c>
      <c r="C17" s="297">
        <f>SUM(C6:C16)</f>
        <v>5724000</v>
      </c>
      <c r="D17" s="297">
        <f>SUM(D6:D16)</f>
        <v>0</v>
      </c>
      <c r="E17" s="297">
        <f>SUM(E6:E16)</f>
        <v>5421700</v>
      </c>
      <c r="F17" s="297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G160"/>
  <sheetViews>
    <sheetView view="pageBreakPreview" zoomScaleSheetLayoutView="100" zoomScalePageLayoutView="0" workbookViewId="0" topLeftCell="A13">
      <selection activeCell="L9" sqref="L9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604</v>
      </c>
      <c r="F1" s="4"/>
    </row>
    <row r="2" spans="2:6" ht="18.75">
      <c r="B2" s="4"/>
      <c r="C2" s="4"/>
      <c r="D2" s="4"/>
      <c r="E2" s="4" t="s">
        <v>627</v>
      </c>
      <c r="F2" s="4"/>
    </row>
    <row r="3" spans="2:6" ht="23.25">
      <c r="B3" s="185" t="s">
        <v>413</v>
      </c>
      <c r="C3" s="186"/>
      <c r="D3" s="186"/>
      <c r="E3" s="185"/>
      <c r="F3" s="181"/>
    </row>
    <row r="4" spans="2:6" ht="23.25">
      <c r="B4" s="181" t="s">
        <v>414</v>
      </c>
      <c r="C4" s="181"/>
      <c r="D4" s="181"/>
      <c r="E4" s="7"/>
      <c r="F4" s="7"/>
    </row>
    <row r="5" spans="2:6" ht="18.75">
      <c r="B5" s="535" t="s">
        <v>14</v>
      </c>
      <c r="C5" s="536"/>
      <c r="D5" s="2" t="s">
        <v>15</v>
      </c>
      <c r="E5" s="3" t="s">
        <v>10</v>
      </c>
      <c r="F5" s="3" t="s">
        <v>11</v>
      </c>
    </row>
    <row r="6" spans="2:6" ht="18.75">
      <c r="B6" s="15" t="s">
        <v>628</v>
      </c>
      <c r="C6" s="10"/>
      <c r="D6" s="16">
        <v>22</v>
      </c>
      <c r="E6" s="169">
        <v>0.02</v>
      </c>
      <c r="F6" s="169"/>
    </row>
    <row r="7" spans="2:6" ht="18.75">
      <c r="B7" s="15"/>
      <c r="C7" s="10"/>
      <c r="D7" s="16"/>
      <c r="E7" s="169"/>
      <c r="F7" s="169"/>
    </row>
    <row r="8" spans="2:6" ht="18.75">
      <c r="B8" s="15"/>
      <c r="C8" s="10"/>
      <c r="D8" s="16"/>
      <c r="E8" s="169"/>
      <c r="F8" s="169"/>
    </row>
    <row r="9" spans="2:6" ht="18.75">
      <c r="B9" s="371" t="s">
        <v>629</v>
      </c>
      <c r="C9" s="10"/>
      <c r="D9" s="16">
        <v>22</v>
      </c>
      <c r="E9" s="169"/>
      <c r="F9" s="169">
        <v>0.02</v>
      </c>
    </row>
    <row r="10" spans="2:6" ht="18.75">
      <c r="B10" s="9"/>
      <c r="C10" s="10"/>
      <c r="D10" s="16"/>
      <c r="E10" s="169"/>
      <c r="F10" s="169"/>
    </row>
    <row r="11" spans="2:6" ht="18.75">
      <c r="B11" s="9"/>
      <c r="C11" s="10"/>
      <c r="D11" s="16"/>
      <c r="E11" s="169"/>
      <c r="F11" s="169"/>
    </row>
    <row r="12" spans="2:6" ht="18.75">
      <c r="B12" s="15"/>
      <c r="C12" s="10"/>
      <c r="D12" s="16"/>
      <c r="E12" s="169"/>
      <c r="F12" s="169"/>
    </row>
    <row r="13" spans="2:6" ht="18.75">
      <c r="B13" s="9"/>
      <c r="D13" s="104"/>
      <c r="E13" s="104"/>
      <c r="F13" s="104"/>
    </row>
    <row r="14" spans="2:6" ht="18.75">
      <c r="B14" s="17"/>
      <c r="C14" s="10"/>
      <c r="D14" s="16"/>
      <c r="E14" s="169"/>
      <c r="F14" s="169"/>
    </row>
    <row r="15" spans="2:6" ht="18.75">
      <c r="B15" s="9"/>
      <c r="D15" s="5"/>
      <c r="E15" s="104"/>
      <c r="F15" s="169"/>
    </row>
    <row r="16" spans="2:6" ht="18.75">
      <c r="B16" s="9"/>
      <c r="C16" s="10"/>
      <c r="D16" s="16"/>
      <c r="E16" s="169"/>
      <c r="F16" s="169"/>
    </row>
    <row r="17" spans="2:6" ht="18.75">
      <c r="B17" s="18"/>
      <c r="C17" s="10"/>
      <c r="D17" s="16"/>
      <c r="E17" s="170"/>
      <c r="F17" s="170"/>
    </row>
    <row r="18" spans="2:6" ht="19.5" thickBot="1">
      <c r="B18" s="9"/>
      <c r="C18" s="10"/>
      <c r="D18" s="16"/>
      <c r="E18" s="171">
        <f>SUM(E6:E17)</f>
        <v>0.02</v>
      </c>
      <c r="F18" s="171">
        <f>SUM(F6:F17)</f>
        <v>0.02</v>
      </c>
    </row>
    <row r="19" spans="2:6" ht="19.5" thickTop="1">
      <c r="B19" s="9"/>
      <c r="C19" s="10"/>
      <c r="D19" s="16"/>
      <c r="E19" s="169"/>
      <c r="F19" s="169"/>
    </row>
    <row r="20" spans="2:6" ht="18.75">
      <c r="B20" s="9"/>
      <c r="C20" s="10"/>
      <c r="D20" s="16"/>
      <c r="E20" s="169"/>
      <c r="F20" s="169"/>
    </row>
    <row r="21" spans="2:6" ht="18.75">
      <c r="B21" s="19"/>
      <c r="C21" s="20"/>
      <c r="D21" s="21"/>
      <c r="E21" s="170"/>
      <c r="F21" s="170"/>
    </row>
    <row r="22" spans="2:6" ht="18.75">
      <c r="B22" s="102" t="s">
        <v>340</v>
      </c>
      <c r="C22" s="4"/>
      <c r="D22" s="4"/>
      <c r="E22" s="4"/>
      <c r="F22" s="4"/>
    </row>
    <row r="23" spans="2:6" ht="18.75">
      <c r="B23" s="103" t="s">
        <v>631</v>
      </c>
      <c r="C23" s="4"/>
      <c r="D23" s="4"/>
      <c r="E23" s="4"/>
      <c r="F23" s="4"/>
    </row>
    <row r="24" spans="2:6" ht="18.75">
      <c r="B24" s="103" t="s">
        <v>630</v>
      </c>
      <c r="C24" s="4"/>
      <c r="D24" s="4"/>
      <c r="E24" s="4"/>
      <c r="F24" s="4"/>
    </row>
    <row r="25" spans="2:6" ht="18.75">
      <c r="B25" s="103"/>
      <c r="C25" s="4"/>
      <c r="D25" s="4"/>
      <c r="E25" s="4"/>
      <c r="F25" s="4"/>
    </row>
    <row r="26" spans="2:6" ht="18.75">
      <c r="B26" s="4"/>
      <c r="C26" s="4"/>
      <c r="D26" s="4"/>
      <c r="E26" s="4"/>
      <c r="F26" s="4"/>
    </row>
    <row r="27" spans="2:6" ht="18.75">
      <c r="B27" s="4"/>
      <c r="C27" s="4"/>
      <c r="D27" s="4"/>
      <c r="E27" s="4"/>
      <c r="F27" s="4"/>
    </row>
    <row r="28" spans="2:6" ht="21">
      <c r="B28" s="14" t="s">
        <v>318</v>
      </c>
      <c r="C28" s="540" t="s">
        <v>319</v>
      </c>
      <c r="D28" s="541"/>
      <c r="E28" s="542" t="s">
        <v>0</v>
      </c>
      <c r="F28" s="543"/>
    </row>
    <row r="29" spans="2:6" ht="18.75">
      <c r="B29" s="4"/>
      <c r="C29" s="9"/>
      <c r="D29" s="10"/>
      <c r="E29" s="4"/>
      <c r="F29" s="4"/>
    </row>
    <row r="30" spans="2:6" ht="18.75">
      <c r="B30" s="11" t="s">
        <v>408</v>
      </c>
      <c r="C30" s="515" t="s">
        <v>485</v>
      </c>
      <c r="D30" s="516"/>
      <c r="E30" s="515" t="s">
        <v>408</v>
      </c>
      <c r="F30" s="539"/>
    </row>
    <row r="31" spans="2:6" ht="18.75" customHeight="1">
      <c r="B31" s="187" t="s">
        <v>400</v>
      </c>
      <c r="C31" s="515" t="s">
        <v>486</v>
      </c>
      <c r="D31" s="516"/>
      <c r="E31" s="515" t="s">
        <v>400</v>
      </c>
      <c r="F31" s="539"/>
    </row>
    <row r="32" spans="2:6" ht="18.75">
      <c r="B32" s="114"/>
      <c r="C32" s="537"/>
      <c r="D32" s="538"/>
      <c r="E32" s="19"/>
      <c r="F32" s="7"/>
    </row>
    <row r="33" spans="2:6" ht="18.75">
      <c r="B33" s="4"/>
      <c r="C33" s="4"/>
      <c r="D33" s="4"/>
      <c r="E33" s="4"/>
      <c r="F33" s="4"/>
    </row>
    <row r="34" spans="2:6" ht="18.75">
      <c r="B34" s="4"/>
      <c r="C34" s="4"/>
      <c r="D34" s="4"/>
      <c r="E34" s="4"/>
      <c r="F34" s="4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9.5" customHeight="1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598</v>
      </c>
      <c r="F44" s="4"/>
    </row>
    <row r="45" spans="2:6" ht="18.75">
      <c r="B45" s="4"/>
      <c r="C45" s="4"/>
      <c r="D45" s="4"/>
      <c r="E45" s="4" t="s">
        <v>592</v>
      </c>
      <c r="F45" s="4"/>
    </row>
    <row r="46" spans="2:6" ht="23.25">
      <c r="B46" s="185" t="s">
        <v>413</v>
      </c>
      <c r="C46" s="186"/>
      <c r="D46" s="186"/>
      <c r="E46" s="185"/>
      <c r="F46" s="208"/>
    </row>
    <row r="47" spans="2:6" ht="27.75" customHeight="1">
      <c r="B47" s="208" t="s">
        <v>414</v>
      </c>
      <c r="C47" s="208"/>
      <c r="D47" s="208"/>
      <c r="E47" s="7"/>
      <c r="F47" s="7"/>
    </row>
    <row r="48" spans="2:6" ht="27.75" customHeight="1">
      <c r="B48" s="535" t="s">
        <v>14</v>
      </c>
      <c r="C48" s="536"/>
      <c r="D48" s="206" t="s">
        <v>15</v>
      </c>
      <c r="E48" s="3" t="s">
        <v>10</v>
      </c>
      <c r="F48" s="3" t="s">
        <v>11</v>
      </c>
    </row>
    <row r="49" spans="2:6" ht="27.75" customHeight="1">
      <c r="B49" s="15" t="s">
        <v>612</v>
      </c>
      <c r="C49" s="10"/>
      <c r="D49" s="16"/>
      <c r="E49" s="169">
        <v>39500</v>
      </c>
      <c r="F49" s="169"/>
    </row>
    <row r="50" spans="2:6" ht="22.5" customHeight="1">
      <c r="B50" s="383"/>
      <c r="C50" s="10"/>
      <c r="D50" s="16"/>
      <c r="E50" s="169"/>
      <c r="F50" s="169"/>
    </row>
    <row r="51" spans="2:6" ht="18.75" customHeight="1">
      <c r="B51" s="383"/>
      <c r="C51" s="10"/>
      <c r="D51" s="16"/>
      <c r="E51" s="169"/>
      <c r="F51" s="169"/>
    </row>
    <row r="52" spans="2:6" ht="18.75">
      <c r="B52" s="15"/>
      <c r="C52" s="10"/>
      <c r="D52" s="16"/>
      <c r="E52" s="169"/>
      <c r="F52" s="169"/>
    </row>
    <row r="53" spans="2:6" ht="18.75">
      <c r="B53" s="17" t="s">
        <v>591</v>
      </c>
      <c r="C53" s="10"/>
      <c r="D53" s="16"/>
      <c r="E53" s="169"/>
      <c r="F53" s="169">
        <v>39500</v>
      </c>
    </row>
    <row r="54" spans="2:6" ht="18.75">
      <c r="B54" s="9"/>
      <c r="C54" s="10"/>
      <c r="D54" s="16"/>
      <c r="E54" s="169"/>
      <c r="F54" s="169"/>
    </row>
    <row r="55" spans="2:6" ht="18.75">
      <c r="B55" s="9"/>
      <c r="C55" s="10"/>
      <c r="D55" s="16"/>
      <c r="E55" s="169"/>
      <c r="F55" s="169"/>
    </row>
    <row r="56" spans="2:6" ht="18.75">
      <c r="B56" s="9"/>
      <c r="C56" s="4"/>
      <c r="D56" s="5"/>
      <c r="E56" s="169"/>
      <c r="F56" s="169"/>
    </row>
    <row r="57" spans="2:6" ht="18.75">
      <c r="B57" s="9"/>
      <c r="C57" s="4"/>
      <c r="D57" s="5"/>
      <c r="E57" s="169"/>
      <c r="F57" s="169"/>
    </row>
    <row r="58" spans="2:6" ht="18.75">
      <c r="B58" s="9"/>
      <c r="D58" s="104"/>
      <c r="E58" s="104"/>
      <c r="F58" s="104"/>
    </row>
    <row r="59" spans="2:6" ht="18.75">
      <c r="B59" s="15"/>
      <c r="C59" s="10"/>
      <c r="D59" s="16"/>
      <c r="E59" s="169"/>
      <c r="F59" s="169"/>
    </row>
    <row r="60" spans="2:6" ht="18.75">
      <c r="B60" s="9"/>
      <c r="D60" s="104"/>
      <c r="E60" s="104"/>
      <c r="F60" s="104"/>
    </row>
    <row r="61" spans="2:6" ht="36" customHeight="1">
      <c r="B61" s="17"/>
      <c r="C61" s="10"/>
      <c r="D61" s="16"/>
      <c r="E61" s="169"/>
      <c r="F61" s="169"/>
    </row>
    <row r="62" spans="2:6" ht="18.75">
      <c r="B62" s="9"/>
      <c r="D62" s="5"/>
      <c r="E62" s="104"/>
      <c r="F62" s="169"/>
    </row>
    <row r="63" spans="2:6" ht="18.75">
      <c r="B63" s="9"/>
      <c r="C63" s="10"/>
      <c r="D63" s="16"/>
      <c r="E63" s="169"/>
      <c r="F63" s="169"/>
    </row>
    <row r="64" spans="2:6" ht="18.75">
      <c r="B64" s="18"/>
      <c r="C64" s="10"/>
      <c r="D64" s="16"/>
      <c r="E64" s="170"/>
      <c r="F64" s="170"/>
    </row>
    <row r="65" spans="2:6" ht="19.5" thickBot="1">
      <c r="B65" s="9"/>
      <c r="C65" s="10"/>
      <c r="D65" s="16"/>
      <c r="E65" s="171">
        <f>SUM(E49:E64)</f>
        <v>39500</v>
      </c>
      <c r="F65" s="171">
        <f>SUM(F49:F64)</f>
        <v>39500</v>
      </c>
    </row>
    <row r="66" spans="2:6" ht="19.5" thickTop="1">
      <c r="B66" s="9"/>
      <c r="C66" s="10"/>
      <c r="D66" s="16"/>
      <c r="E66" s="169"/>
      <c r="F66" s="169"/>
    </row>
    <row r="67" spans="2:6" ht="18.75">
      <c r="B67" s="9"/>
      <c r="C67" s="10"/>
      <c r="D67" s="16"/>
      <c r="E67" s="169"/>
      <c r="F67" s="169"/>
    </row>
    <row r="68" spans="2:6" ht="18.75">
      <c r="B68" s="19"/>
      <c r="C68" s="20"/>
      <c r="D68" s="21"/>
      <c r="E68" s="170"/>
      <c r="F68" s="170"/>
    </row>
    <row r="69" spans="2:6" ht="18.75">
      <c r="B69" s="102" t="s">
        <v>340</v>
      </c>
      <c r="C69" s="4"/>
      <c r="D69" s="4"/>
      <c r="E69" s="4"/>
      <c r="F69" s="4"/>
    </row>
    <row r="70" spans="2:6" ht="18.75">
      <c r="B70" s="103" t="s">
        <v>613</v>
      </c>
      <c r="C70" s="4"/>
      <c r="D70" s="4"/>
      <c r="E70" s="4"/>
      <c r="F70" s="4"/>
    </row>
    <row r="71" spans="2:6" ht="18.75">
      <c r="B71" s="103"/>
      <c r="C71" s="4"/>
      <c r="D71" s="4"/>
      <c r="E71" s="4"/>
      <c r="F71" s="4"/>
    </row>
    <row r="72" spans="2:6" ht="18.75">
      <c r="B72" s="103"/>
      <c r="C72" s="4"/>
      <c r="D72" s="4"/>
      <c r="E72" s="4"/>
      <c r="F72" s="4"/>
    </row>
    <row r="73" spans="2:6" ht="18.75">
      <c r="B73" s="4"/>
      <c r="C73" s="4"/>
      <c r="D73" s="4"/>
      <c r="E73" s="4"/>
      <c r="F73" s="4"/>
    </row>
    <row r="74" spans="2:6" ht="18.75">
      <c r="B74" s="4"/>
      <c r="C74" s="4"/>
      <c r="D74" s="4"/>
      <c r="E74" s="4"/>
      <c r="F74" s="4"/>
    </row>
    <row r="75" spans="2:6" ht="21">
      <c r="B75" s="207" t="s">
        <v>318</v>
      </c>
      <c r="C75" s="540" t="s">
        <v>319</v>
      </c>
      <c r="D75" s="541"/>
      <c r="E75" s="542" t="s">
        <v>0</v>
      </c>
      <c r="F75" s="543"/>
    </row>
    <row r="76" spans="2:6" ht="18.75">
      <c r="B76" s="4"/>
      <c r="C76" s="9"/>
      <c r="D76" s="10"/>
      <c r="E76" s="4"/>
      <c r="F76" s="4"/>
    </row>
    <row r="77" spans="2:6" ht="18.75">
      <c r="B77" s="205" t="s">
        <v>408</v>
      </c>
      <c r="C77" s="366" t="s">
        <v>491</v>
      </c>
      <c r="D77" s="367"/>
      <c r="E77" s="515" t="s">
        <v>408</v>
      </c>
      <c r="F77" s="539"/>
    </row>
    <row r="78" spans="2:6" ht="18.75">
      <c r="B78" s="204" t="s">
        <v>400</v>
      </c>
      <c r="C78" s="366" t="s">
        <v>492</v>
      </c>
      <c r="D78" s="367"/>
      <c r="E78" s="515" t="s">
        <v>400</v>
      </c>
      <c r="F78" s="539"/>
    </row>
    <row r="79" spans="2:6" ht="18.75">
      <c r="B79" s="203"/>
      <c r="C79" s="537"/>
      <c r="D79" s="538"/>
      <c r="E79" s="19"/>
      <c r="F79" s="7"/>
    </row>
    <row r="80" spans="2:6" ht="18.75">
      <c r="B80" s="4"/>
      <c r="C80" s="4"/>
      <c r="D80" s="4"/>
      <c r="E80" s="4"/>
      <c r="F80" s="4"/>
    </row>
    <row r="81" spans="2:6" ht="18.75">
      <c r="B81" s="4"/>
      <c r="C81" s="4"/>
      <c r="D81" s="4"/>
      <c r="E81" s="4"/>
      <c r="F81" s="4"/>
    </row>
    <row r="82" spans="2:7" ht="21.75">
      <c r="B82" s="4"/>
      <c r="C82" s="4"/>
      <c r="D82" s="4"/>
      <c r="E82" s="4"/>
      <c r="F82" s="4"/>
      <c r="G82" s="182"/>
    </row>
    <row r="83" spans="2:7" ht="21.75">
      <c r="B83" s="4"/>
      <c r="C83" s="4"/>
      <c r="D83" s="4"/>
      <c r="E83" s="4"/>
      <c r="F83" s="4"/>
      <c r="G83" s="182"/>
    </row>
    <row r="84" spans="2:7" ht="21.75">
      <c r="B84" s="4"/>
      <c r="C84" s="4"/>
      <c r="D84" s="4"/>
      <c r="E84" s="4"/>
      <c r="F84" s="4"/>
      <c r="G84" s="182"/>
    </row>
    <row r="85" spans="2:6" ht="18.75">
      <c r="B85" s="4"/>
      <c r="C85" s="4"/>
      <c r="D85" s="4"/>
      <c r="E85" s="4"/>
      <c r="F85" s="4"/>
    </row>
    <row r="86" spans="2:6" ht="18.75">
      <c r="B86" s="4"/>
      <c r="C86" s="4"/>
      <c r="D86" s="4"/>
      <c r="E86" s="4"/>
      <c r="F86" s="4"/>
    </row>
    <row r="87" spans="2:6" ht="18.75">
      <c r="B87" s="4"/>
      <c r="C87" s="4"/>
      <c r="D87" s="4"/>
      <c r="E87" s="4" t="s">
        <v>581</v>
      </c>
      <c r="F87" s="4"/>
    </row>
    <row r="88" spans="2:6" ht="18.75">
      <c r="B88" s="4"/>
      <c r="C88" s="4"/>
      <c r="D88" s="4"/>
      <c r="E88" s="4" t="s">
        <v>615</v>
      </c>
      <c r="F88" s="4"/>
    </row>
    <row r="89" spans="2:6" ht="23.25">
      <c r="B89" s="185" t="s">
        <v>413</v>
      </c>
      <c r="C89" s="186"/>
      <c r="D89" s="186"/>
      <c r="E89" s="185"/>
      <c r="F89" s="208"/>
    </row>
    <row r="90" spans="2:6" ht="23.25">
      <c r="B90" s="208" t="s">
        <v>414</v>
      </c>
      <c r="C90" s="208"/>
      <c r="D90" s="208"/>
      <c r="E90" s="7"/>
      <c r="F90" s="7"/>
    </row>
    <row r="91" spans="2:6" ht="18.75">
      <c r="B91" s="535" t="s">
        <v>14</v>
      </c>
      <c r="C91" s="536"/>
      <c r="D91" s="376" t="s">
        <v>15</v>
      </c>
      <c r="E91" s="3" t="s">
        <v>10</v>
      </c>
      <c r="F91" s="3" t="s">
        <v>11</v>
      </c>
    </row>
    <row r="92" spans="2:6" ht="18.75">
      <c r="B92" s="15" t="s">
        <v>616</v>
      </c>
      <c r="C92" s="10"/>
      <c r="D92" s="16"/>
      <c r="E92" s="169">
        <v>700</v>
      </c>
      <c r="F92" s="169"/>
    </row>
    <row r="93" spans="2:6" ht="18.75">
      <c r="B93" s="383"/>
      <c r="C93" s="10"/>
      <c r="D93" s="16"/>
      <c r="E93" s="169"/>
      <c r="F93" s="169"/>
    </row>
    <row r="94" spans="2:6" ht="18.75">
      <c r="B94" s="382" t="s">
        <v>617</v>
      </c>
      <c r="C94" s="10"/>
      <c r="D94" s="16"/>
      <c r="E94" s="169"/>
      <c r="F94" s="169">
        <v>700</v>
      </c>
    </row>
    <row r="95" spans="2:6" ht="18.75">
      <c r="B95" s="382"/>
      <c r="C95" s="10"/>
      <c r="D95" s="16"/>
      <c r="E95" s="169"/>
      <c r="F95" s="169"/>
    </row>
    <row r="96" spans="2:6" ht="18.75">
      <c r="B96" s="9"/>
      <c r="C96" s="10"/>
      <c r="D96" s="16"/>
      <c r="E96" s="169"/>
      <c r="F96" s="169"/>
    </row>
    <row r="97" spans="2:6" ht="18.75">
      <c r="B97" s="9"/>
      <c r="C97" s="4"/>
      <c r="D97" s="5"/>
      <c r="E97" s="169"/>
      <c r="F97" s="169"/>
    </row>
    <row r="98" spans="2:6" ht="18.75">
      <c r="B98" s="9"/>
      <c r="C98" s="4"/>
      <c r="D98" s="5"/>
      <c r="E98" s="169"/>
      <c r="F98" s="169"/>
    </row>
    <row r="99" spans="2:6" ht="18.75">
      <c r="B99" s="9"/>
      <c r="D99" s="104"/>
      <c r="E99" s="104"/>
      <c r="F99" s="104"/>
    </row>
    <row r="100" spans="2:6" ht="18.75">
      <c r="B100" s="15"/>
      <c r="C100" s="10"/>
      <c r="D100" s="16"/>
      <c r="E100" s="169"/>
      <c r="F100" s="169"/>
    </row>
    <row r="101" spans="2:6" ht="18.75">
      <c r="B101" s="9"/>
      <c r="D101" s="104"/>
      <c r="E101" s="104"/>
      <c r="F101" s="104"/>
    </row>
    <row r="102" spans="2:6" ht="18.75">
      <c r="B102" s="17"/>
      <c r="C102" s="10"/>
      <c r="D102" s="16"/>
      <c r="E102" s="169"/>
      <c r="F102" s="169"/>
    </row>
    <row r="103" spans="2:6" ht="18.75">
      <c r="B103" s="9"/>
      <c r="D103" s="5"/>
      <c r="E103" s="104"/>
      <c r="F103" s="169"/>
    </row>
    <row r="104" spans="2:6" ht="18.75">
      <c r="B104" s="9"/>
      <c r="C104" s="10"/>
      <c r="D104" s="16"/>
      <c r="E104" s="169"/>
      <c r="F104" s="169"/>
    </row>
    <row r="105" spans="2:6" ht="18.75">
      <c r="B105" s="18"/>
      <c r="C105" s="10"/>
      <c r="D105" s="16"/>
      <c r="E105" s="170"/>
      <c r="F105" s="170"/>
    </row>
    <row r="106" spans="2:6" ht="19.5" thickBot="1">
      <c r="B106" s="9"/>
      <c r="C106" s="10"/>
      <c r="D106" s="16"/>
      <c r="E106" s="171">
        <f>SUM(E92:E105)</f>
        <v>700</v>
      </c>
      <c r="F106" s="171">
        <f>SUM(F92:F105)</f>
        <v>700</v>
      </c>
    </row>
    <row r="107" spans="2:6" ht="19.5" thickTop="1">
      <c r="B107" s="9"/>
      <c r="C107" s="10"/>
      <c r="D107" s="16"/>
      <c r="E107" s="169"/>
      <c r="F107" s="169"/>
    </row>
    <row r="108" spans="2:6" ht="18.75">
      <c r="B108" s="9"/>
      <c r="C108" s="10"/>
      <c r="D108" s="16"/>
      <c r="E108" s="169"/>
      <c r="F108" s="169"/>
    </row>
    <row r="109" spans="2:6" ht="18.75">
      <c r="B109" s="19"/>
      <c r="C109" s="20"/>
      <c r="D109" s="21"/>
      <c r="E109" s="170"/>
      <c r="F109" s="170"/>
    </row>
    <row r="110" spans="2:6" ht="18.75">
      <c r="B110" s="102" t="s">
        <v>340</v>
      </c>
      <c r="C110" s="4"/>
      <c r="D110" s="4"/>
      <c r="E110" s="4"/>
      <c r="F110" s="4"/>
    </row>
    <row r="111" spans="2:6" ht="18.75">
      <c r="B111" s="103" t="s">
        <v>618</v>
      </c>
      <c r="C111" s="4"/>
      <c r="D111" s="4"/>
      <c r="E111" s="4"/>
      <c r="F111" s="4"/>
    </row>
    <row r="112" spans="2:6" ht="18.75">
      <c r="B112" s="103"/>
      <c r="C112" s="4"/>
      <c r="D112" s="4"/>
      <c r="E112" s="4"/>
      <c r="F112" s="4"/>
    </row>
    <row r="113" spans="2:6" ht="18.75">
      <c r="B113" s="103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21">
      <c r="B116" s="373" t="s">
        <v>318</v>
      </c>
      <c r="C116" s="540" t="s">
        <v>319</v>
      </c>
      <c r="D116" s="541"/>
      <c r="E116" s="542" t="s">
        <v>0</v>
      </c>
      <c r="F116" s="543"/>
    </row>
    <row r="117" spans="2:6" ht="18.75">
      <c r="B117" s="4"/>
      <c r="C117" s="9"/>
      <c r="D117" s="10"/>
      <c r="E117" s="4"/>
      <c r="F117" s="4"/>
    </row>
    <row r="118" spans="2:6" ht="18.75">
      <c r="B118" s="375" t="s">
        <v>408</v>
      </c>
      <c r="C118" s="515" t="s">
        <v>485</v>
      </c>
      <c r="D118" s="516"/>
      <c r="E118" s="515" t="s">
        <v>408</v>
      </c>
      <c r="F118" s="539"/>
    </row>
    <row r="119" spans="2:6" ht="18.75">
      <c r="B119" s="372" t="s">
        <v>400</v>
      </c>
      <c r="C119" s="515" t="s">
        <v>486</v>
      </c>
      <c r="D119" s="516"/>
      <c r="E119" s="515" t="s">
        <v>400</v>
      </c>
      <c r="F119" s="539"/>
    </row>
    <row r="120" spans="2:6" ht="18.75">
      <c r="B120" s="374"/>
      <c r="C120" s="537"/>
      <c r="D120" s="538"/>
      <c r="E120" s="19"/>
      <c r="F120" s="7"/>
    </row>
    <row r="121" spans="2:6" ht="18.75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45.75" customHeight="1">
      <c r="B123" s="4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371"/>
      <c r="C125" s="4"/>
      <c r="D125" s="4"/>
      <c r="E125" s="4"/>
      <c r="F125" s="4"/>
    </row>
    <row r="126" spans="2:6" ht="18.75">
      <c r="B126" s="4"/>
      <c r="C126" s="4"/>
      <c r="D126" s="4"/>
      <c r="E126" s="4"/>
      <c r="F126" s="4"/>
    </row>
    <row r="127" spans="2:6" ht="18.75">
      <c r="B127" s="4"/>
      <c r="C127" s="4"/>
      <c r="D127" s="4"/>
      <c r="E127" s="4" t="s">
        <v>582</v>
      </c>
      <c r="F127" s="4"/>
    </row>
    <row r="128" spans="2:6" ht="18.75">
      <c r="B128" s="4"/>
      <c r="C128" s="4"/>
      <c r="D128" s="4"/>
      <c r="E128" s="4" t="s">
        <v>583</v>
      </c>
      <c r="F128" s="4"/>
    </row>
    <row r="129" spans="2:6" ht="23.25">
      <c r="B129" s="185" t="s">
        <v>413</v>
      </c>
      <c r="C129" s="186"/>
      <c r="D129" s="186"/>
      <c r="E129" s="185"/>
      <c r="F129" s="208"/>
    </row>
    <row r="130" spans="2:6" ht="23.25">
      <c r="B130" s="208" t="s">
        <v>414</v>
      </c>
      <c r="C130" s="208"/>
      <c r="D130" s="208"/>
      <c r="E130" s="7"/>
      <c r="F130" s="7"/>
    </row>
    <row r="131" spans="2:6" ht="18.75">
      <c r="B131" s="535" t="s">
        <v>14</v>
      </c>
      <c r="C131" s="536"/>
      <c r="D131" s="380" t="s">
        <v>15</v>
      </c>
      <c r="E131" s="3" t="s">
        <v>10</v>
      </c>
      <c r="F131" s="3" t="s">
        <v>11</v>
      </c>
    </row>
    <row r="132" spans="2:6" ht="18.75">
      <c r="B132" s="15" t="s">
        <v>584</v>
      </c>
      <c r="C132" s="10"/>
      <c r="D132" s="16">
        <v>22</v>
      </c>
      <c r="E132" s="169">
        <v>7000</v>
      </c>
      <c r="F132" s="169"/>
    </row>
    <row r="133" spans="2:6" ht="18.75">
      <c r="B133" s="15"/>
      <c r="C133" s="10"/>
      <c r="D133" s="16"/>
      <c r="E133" s="169"/>
      <c r="F133" s="169"/>
    </row>
    <row r="134" spans="2:6" ht="18.75">
      <c r="B134" s="382" t="s">
        <v>585</v>
      </c>
      <c r="C134" s="10"/>
      <c r="D134" s="16">
        <v>22</v>
      </c>
      <c r="E134" s="169"/>
      <c r="F134" s="169">
        <v>7000</v>
      </c>
    </row>
    <row r="135" spans="2:6" ht="18.75">
      <c r="B135" s="9"/>
      <c r="C135" s="10"/>
      <c r="D135" s="16"/>
      <c r="E135" s="169"/>
      <c r="F135" s="169"/>
    </row>
    <row r="136" spans="2:6" ht="18.75">
      <c r="B136" s="9"/>
      <c r="C136" s="10"/>
      <c r="D136" s="16"/>
      <c r="E136" s="169"/>
      <c r="F136" s="169"/>
    </row>
    <row r="137" spans="2:6" ht="18.75">
      <c r="B137" s="9"/>
      <c r="C137" s="4"/>
      <c r="D137" s="5"/>
      <c r="E137" s="169"/>
      <c r="F137" s="169"/>
    </row>
    <row r="138" spans="2:6" ht="18.75">
      <c r="B138" s="9"/>
      <c r="C138" s="4"/>
      <c r="D138" s="5"/>
      <c r="E138" s="169"/>
      <c r="F138" s="169"/>
    </row>
    <row r="139" spans="2:6" ht="18.75">
      <c r="B139" s="9"/>
      <c r="C139" s="4"/>
      <c r="D139" s="5"/>
      <c r="E139" s="169"/>
      <c r="F139" s="169"/>
    </row>
    <row r="140" spans="2:6" ht="18.75">
      <c r="B140" s="9"/>
      <c r="C140" s="4"/>
      <c r="D140" s="5"/>
      <c r="E140" s="169"/>
      <c r="F140" s="169"/>
    </row>
    <row r="141" spans="2:6" ht="18.75">
      <c r="B141" s="9"/>
      <c r="C141" s="4"/>
      <c r="D141" s="5"/>
      <c r="E141" s="169"/>
      <c r="F141" s="169"/>
    </row>
    <row r="142" spans="2:6" ht="18.75">
      <c r="B142" s="9"/>
      <c r="D142" s="104"/>
      <c r="E142" s="104"/>
      <c r="F142" s="104"/>
    </row>
    <row r="143" spans="2:6" ht="18.75">
      <c r="B143" s="15"/>
      <c r="C143" s="10"/>
      <c r="D143" s="16"/>
      <c r="E143" s="169"/>
      <c r="F143" s="169"/>
    </row>
    <row r="144" spans="2:6" ht="18.75">
      <c r="B144" s="9"/>
      <c r="D144" s="104"/>
      <c r="E144" s="104"/>
      <c r="F144" s="104"/>
    </row>
    <row r="145" spans="2:6" ht="18.75">
      <c r="B145" s="17"/>
      <c r="C145" s="10"/>
      <c r="D145" s="16"/>
      <c r="E145" s="169"/>
      <c r="F145" s="169"/>
    </row>
    <row r="146" spans="2:6" ht="18.75">
      <c r="B146" s="9"/>
      <c r="D146" s="5"/>
      <c r="E146" s="104"/>
      <c r="F146" s="169"/>
    </row>
    <row r="147" spans="2:6" ht="18.75">
      <c r="B147" s="9"/>
      <c r="C147" s="10"/>
      <c r="D147" s="16"/>
      <c r="E147" s="169"/>
      <c r="F147" s="169"/>
    </row>
    <row r="148" spans="2:6" ht="18.75">
      <c r="B148" s="18"/>
      <c r="C148" s="10"/>
      <c r="D148" s="16"/>
      <c r="E148" s="170"/>
      <c r="F148" s="170"/>
    </row>
    <row r="149" spans="2:6" ht="19.5" thickBot="1">
      <c r="B149" s="9"/>
      <c r="C149" s="10"/>
      <c r="D149" s="16"/>
      <c r="E149" s="171">
        <f>SUM(E132:E148)</f>
        <v>7000</v>
      </c>
      <c r="F149" s="171">
        <f>SUM(F132:F148)</f>
        <v>7000</v>
      </c>
    </row>
    <row r="150" spans="2:6" ht="19.5" thickTop="1">
      <c r="B150" s="9"/>
      <c r="C150" s="10"/>
      <c r="D150" s="16"/>
      <c r="E150" s="169"/>
      <c r="F150" s="169"/>
    </row>
    <row r="151" spans="2:6" ht="18.75">
      <c r="B151" s="9"/>
      <c r="C151" s="10"/>
      <c r="D151" s="16"/>
      <c r="E151" s="169"/>
      <c r="F151" s="169"/>
    </row>
    <row r="152" spans="2:6" ht="18.75">
      <c r="B152" s="19"/>
      <c r="C152" s="20"/>
      <c r="D152" s="21"/>
      <c r="E152" s="170"/>
      <c r="F152" s="170"/>
    </row>
    <row r="153" spans="2:6" ht="18.75">
      <c r="B153" s="102" t="s">
        <v>340</v>
      </c>
      <c r="C153" s="4"/>
      <c r="D153" s="4"/>
      <c r="E153" s="4"/>
      <c r="F153" s="4"/>
    </row>
    <row r="154" spans="2:6" ht="18.75">
      <c r="B154" s="103" t="s">
        <v>586</v>
      </c>
      <c r="C154" s="4"/>
      <c r="D154" s="4"/>
      <c r="E154" s="4"/>
      <c r="F154" s="4"/>
    </row>
    <row r="155" spans="2:6" ht="18.75">
      <c r="B155" s="4"/>
      <c r="C155" s="4"/>
      <c r="D155" s="4"/>
      <c r="E155" s="4"/>
      <c r="F155" s="4"/>
    </row>
    <row r="156" spans="2:6" ht="21">
      <c r="B156" s="381" t="s">
        <v>318</v>
      </c>
      <c r="C156" s="540" t="s">
        <v>319</v>
      </c>
      <c r="D156" s="541"/>
      <c r="E156" s="542" t="s">
        <v>0</v>
      </c>
      <c r="F156" s="543"/>
    </row>
    <row r="157" spans="2:6" ht="18.75">
      <c r="B157" s="4"/>
      <c r="C157" s="9"/>
      <c r="D157" s="10"/>
      <c r="E157" s="4"/>
      <c r="F157" s="4"/>
    </row>
    <row r="158" spans="2:6" ht="18.75">
      <c r="B158" s="378" t="s">
        <v>408</v>
      </c>
      <c r="C158" s="515" t="s">
        <v>485</v>
      </c>
      <c r="D158" s="516"/>
      <c r="E158" s="515" t="s">
        <v>408</v>
      </c>
      <c r="F158" s="539"/>
    </row>
    <row r="159" spans="2:6" ht="18.75">
      <c r="B159" s="377" t="s">
        <v>400</v>
      </c>
      <c r="C159" s="515" t="s">
        <v>486</v>
      </c>
      <c r="D159" s="516"/>
      <c r="E159" s="515" t="s">
        <v>400</v>
      </c>
      <c r="F159" s="539"/>
    </row>
    <row r="160" spans="2:6" ht="18.75">
      <c r="B160" s="379"/>
      <c r="C160" s="537"/>
      <c r="D160" s="538"/>
      <c r="E160" s="19"/>
      <c r="F160" s="7"/>
    </row>
  </sheetData>
  <sheetProtection/>
  <mergeCells count="30">
    <mergeCell ref="C159:D159"/>
    <mergeCell ref="E159:F159"/>
    <mergeCell ref="C160:D160"/>
    <mergeCell ref="B131:C131"/>
    <mergeCell ref="C156:D156"/>
    <mergeCell ref="E156:F156"/>
    <mergeCell ref="C158:D158"/>
    <mergeCell ref="E158:F158"/>
    <mergeCell ref="C119:D119"/>
    <mergeCell ref="E119:F119"/>
    <mergeCell ref="C120:D120"/>
    <mergeCell ref="B91:C91"/>
    <mergeCell ref="C116:D116"/>
    <mergeCell ref="E116:F116"/>
    <mergeCell ref="C118:D118"/>
    <mergeCell ref="E118:F118"/>
    <mergeCell ref="C75:D75"/>
    <mergeCell ref="E75:F75"/>
    <mergeCell ref="C79:D79"/>
    <mergeCell ref="E78:F78"/>
    <mergeCell ref="E77:F77"/>
    <mergeCell ref="B48:C48"/>
    <mergeCell ref="C31:D31"/>
    <mergeCell ref="C32:D32"/>
    <mergeCell ref="E31:F31"/>
    <mergeCell ref="B5:C5"/>
    <mergeCell ref="C28:D28"/>
    <mergeCell ref="E28:F28"/>
    <mergeCell ref="C30:D30"/>
    <mergeCell ref="E30:F30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496"/>
    </row>
    <row r="9" spans="2:6" ht="21.75" customHeight="1">
      <c r="B9" s="496" t="s">
        <v>344</v>
      </c>
      <c r="C9" s="70" t="s">
        <v>48</v>
      </c>
      <c r="D9" s="71" t="s">
        <v>3</v>
      </c>
      <c r="E9" s="9"/>
      <c r="F9" s="496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496"/>
    </row>
    <row r="12" spans="2:6" ht="18.75">
      <c r="B12" s="70" t="s">
        <v>9</v>
      </c>
      <c r="C12" s="70" t="s">
        <v>2</v>
      </c>
      <c r="D12" s="74" t="s">
        <v>3</v>
      </c>
      <c r="E12" s="9"/>
      <c r="F12" s="496"/>
    </row>
    <row r="13" spans="2:6" ht="18.75">
      <c r="B13" s="75"/>
      <c r="C13" s="496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2" t="s">
        <v>80</v>
      </c>
      <c r="D1" s="582"/>
      <c r="E1" s="582"/>
      <c r="F1" s="362"/>
      <c r="G1" s="362"/>
      <c r="H1" s="362"/>
    </row>
    <row r="2" spans="3:8" ht="18.75">
      <c r="C2" s="582" t="s">
        <v>136</v>
      </c>
      <c r="D2" s="582"/>
      <c r="E2" s="582"/>
      <c r="F2" s="362"/>
      <c r="G2" s="362"/>
      <c r="H2" s="362"/>
    </row>
    <row r="3" spans="3:8" ht="18.75">
      <c r="C3" s="582" t="s">
        <v>610</v>
      </c>
      <c r="D3" s="582"/>
      <c r="E3" s="582"/>
      <c r="F3" s="362"/>
      <c r="G3" s="362"/>
      <c r="H3" s="362"/>
    </row>
    <row r="5" spans="2:5" ht="18.75">
      <c r="B5" s="364" t="s">
        <v>137</v>
      </c>
      <c r="C5" s="3" t="s">
        <v>444</v>
      </c>
      <c r="D5" s="3" t="s">
        <v>14</v>
      </c>
      <c r="E5" s="363" t="s">
        <v>3</v>
      </c>
    </row>
    <row r="6" spans="2:5" ht="18.75">
      <c r="B6" s="364">
        <v>1</v>
      </c>
      <c r="C6" s="368">
        <v>2</v>
      </c>
      <c r="D6" s="364" t="s">
        <v>482</v>
      </c>
      <c r="E6" s="293">
        <v>89000</v>
      </c>
    </row>
    <row r="7" spans="2:5" ht="18.75">
      <c r="B7" s="364">
        <v>2</v>
      </c>
      <c r="C7" s="368">
        <v>3</v>
      </c>
      <c r="D7" s="364" t="s">
        <v>481</v>
      </c>
      <c r="E7" s="293">
        <v>96000</v>
      </c>
    </row>
    <row r="8" spans="2:5" ht="18.75">
      <c r="B8" s="364">
        <v>3</v>
      </c>
      <c r="C8" s="368">
        <v>4</v>
      </c>
      <c r="D8" s="364" t="s">
        <v>478</v>
      </c>
      <c r="E8" s="293">
        <v>79104</v>
      </c>
    </row>
    <row r="9" spans="2:5" ht="18.75">
      <c r="B9" s="364">
        <v>4</v>
      </c>
      <c r="C9" s="368">
        <v>5</v>
      </c>
      <c r="D9" s="364" t="s">
        <v>477</v>
      </c>
      <c r="E9" s="293">
        <v>89000</v>
      </c>
    </row>
    <row r="10" spans="2:5" ht="18.75">
      <c r="B10" s="364">
        <v>5</v>
      </c>
      <c r="C10" s="368">
        <v>6</v>
      </c>
      <c r="D10" s="364" t="s">
        <v>479</v>
      </c>
      <c r="E10" s="293">
        <v>96000</v>
      </c>
    </row>
    <row r="11" spans="2:5" ht="18.75">
      <c r="B11" s="364">
        <v>6</v>
      </c>
      <c r="C11" s="368">
        <v>7</v>
      </c>
      <c r="D11" s="364" t="s">
        <v>483</v>
      </c>
      <c r="E11" s="293">
        <v>94500</v>
      </c>
    </row>
    <row r="12" spans="2:5" ht="18.75">
      <c r="B12" s="364">
        <v>7</v>
      </c>
      <c r="C12" s="368">
        <v>9</v>
      </c>
      <c r="D12" s="364" t="s">
        <v>480</v>
      </c>
      <c r="E12" s="293">
        <v>89000</v>
      </c>
    </row>
    <row r="13" spans="2:5" ht="18.75">
      <c r="B13" s="364">
        <v>8</v>
      </c>
      <c r="C13" s="368">
        <v>10</v>
      </c>
      <c r="D13" s="364" t="s">
        <v>484</v>
      </c>
      <c r="E13" s="293">
        <v>97500</v>
      </c>
    </row>
    <row r="14" spans="3:5" ht="18.75">
      <c r="C14" s="535" t="s">
        <v>64</v>
      </c>
      <c r="D14" s="536"/>
      <c r="E14" s="293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3" t="s">
        <v>80</v>
      </c>
      <c r="B1" s="553"/>
      <c r="C1" s="553"/>
      <c r="D1" s="553"/>
      <c r="E1" s="553"/>
      <c r="F1" s="553"/>
      <c r="G1" s="553"/>
      <c r="H1" s="553"/>
      <c r="I1" s="553"/>
      <c r="J1" s="553"/>
      <c r="K1" s="52"/>
    </row>
    <row r="2" spans="1:11" ht="23.25">
      <c r="A2" s="553" t="s">
        <v>282</v>
      </c>
      <c r="B2" s="553"/>
      <c r="C2" s="553"/>
      <c r="D2" s="553"/>
      <c r="E2" s="553"/>
      <c r="F2" s="553"/>
      <c r="G2" s="553"/>
      <c r="H2" s="553"/>
      <c r="I2" s="553"/>
      <c r="J2" s="553"/>
      <c r="K2" s="52"/>
    </row>
    <row r="3" spans="1:11" ht="23.25">
      <c r="A3" s="553" t="s">
        <v>373</v>
      </c>
      <c r="B3" s="553"/>
      <c r="C3" s="553"/>
      <c r="D3" s="553"/>
      <c r="E3" s="553"/>
      <c r="F3" s="553"/>
      <c r="G3" s="553"/>
      <c r="H3" s="553"/>
      <c r="I3" s="553"/>
      <c r="J3" s="553"/>
      <c r="K3" s="52"/>
    </row>
    <row r="5" spans="1:8" ht="18.75">
      <c r="A5" s="22" t="s">
        <v>283</v>
      </c>
      <c r="B5" s="4"/>
      <c r="C5" s="4"/>
      <c r="D5" s="4"/>
      <c r="E5" s="11" t="s">
        <v>23</v>
      </c>
      <c r="F5" s="4"/>
      <c r="G5" s="4"/>
      <c r="H5" s="54" t="s">
        <v>284</v>
      </c>
    </row>
    <row r="6" spans="2:8" ht="18.75">
      <c r="B6" s="58" t="s">
        <v>285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286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287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288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322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323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284</v>
      </c>
    </row>
    <row r="18" spans="2:8" ht="18.75">
      <c r="B18" s="58" t="s">
        <v>289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321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290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291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293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324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325</v>
      </c>
      <c r="C24" s="60"/>
      <c r="D24" s="61"/>
      <c r="E24" s="61"/>
      <c r="F24" s="60"/>
      <c r="G24" s="60"/>
      <c r="H24" s="61"/>
    </row>
    <row r="25" spans="2:8" ht="18.75">
      <c r="B25" s="60" t="s">
        <v>292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138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294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G119"/>
  <sheetViews>
    <sheetView zoomScalePageLayoutView="0" workbookViewId="0" topLeftCell="A19">
      <selection activeCell="F34" sqref="F34"/>
    </sheetView>
  </sheetViews>
  <sheetFormatPr defaultColWidth="9.140625" defaultRowHeight="21.75"/>
  <cols>
    <col min="1" max="1" width="3.57421875" style="458" customWidth="1"/>
    <col min="2" max="2" width="39.7109375" style="458" customWidth="1"/>
    <col min="3" max="3" width="11.7109375" style="458" customWidth="1"/>
    <col min="4" max="4" width="21.421875" style="488" customWidth="1"/>
    <col min="5" max="5" width="19.7109375" style="488" customWidth="1"/>
    <col min="6" max="6" width="13.00390625" style="457" customWidth="1"/>
    <col min="7" max="7" width="13.8515625" style="458" customWidth="1"/>
    <col min="8" max="16384" width="9.140625" style="458" customWidth="1"/>
  </cols>
  <sheetData>
    <row r="1" spans="2:5" ht="18" customHeight="1">
      <c r="B1" s="544" t="s">
        <v>78</v>
      </c>
      <c r="C1" s="544"/>
      <c r="D1" s="544"/>
      <c r="E1" s="544"/>
    </row>
    <row r="2" spans="2:5" ht="18" customHeight="1">
      <c r="B2" s="544" t="s">
        <v>66</v>
      </c>
      <c r="C2" s="544"/>
      <c r="D2" s="544"/>
      <c r="E2" s="544"/>
    </row>
    <row r="3" spans="2:5" ht="18" customHeight="1">
      <c r="B3" s="544" t="s">
        <v>632</v>
      </c>
      <c r="C3" s="544"/>
      <c r="D3" s="544"/>
      <c r="E3" s="544"/>
    </row>
    <row r="4" spans="2:5" ht="5.25" customHeight="1">
      <c r="B4" s="489"/>
      <c r="C4" s="489"/>
      <c r="D4" s="490"/>
      <c r="E4" s="491"/>
    </row>
    <row r="5" spans="2:5" ht="19.5">
      <c r="B5" s="459" t="s">
        <v>14</v>
      </c>
      <c r="C5" s="459" t="s">
        <v>5</v>
      </c>
      <c r="D5" s="460" t="s">
        <v>19</v>
      </c>
      <c r="E5" s="461" t="s">
        <v>11</v>
      </c>
    </row>
    <row r="6" spans="2:5" ht="19.5">
      <c r="B6" s="462"/>
      <c r="C6" s="463" t="s">
        <v>6</v>
      </c>
      <c r="D6" s="464"/>
      <c r="E6" s="464"/>
    </row>
    <row r="7" spans="2:5" ht="19.5">
      <c r="B7" s="465" t="s">
        <v>67</v>
      </c>
      <c r="C7" s="466"/>
      <c r="D7" s="467">
        <f>'กระดาษทำการงบทดลอง  (2)'!I8</f>
        <v>800</v>
      </c>
      <c r="E7" s="468"/>
    </row>
    <row r="8" spans="2:5" ht="19.5">
      <c r="B8" s="465" t="s">
        <v>572</v>
      </c>
      <c r="C8" s="466" t="s">
        <v>574</v>
      </c>
      <c r="D8" s="467">
        <f>'กระดาษทำการงบทดลอง  (2)'!I9</f>
        <v>0</v>
      </c>
      <c r="E8" s="468"/>
    </row>
    <row r="9" spans="2:7" ht="19.5">
      <c r="B9" s="465" t="s">
        <v>573</v>
      </c>
      <c r="C9" s="469">
        <v>22</v>
      </c>
      <c r="D9" s="467">
        <f>'กระดาษทำการงบทดลอง  (2)'!I10</f>
        <v>23070141.549999997</v>
      </c>
      <c r="E9" s="470"/>
      <c r="G9" s="471"/>
    </row>
    <row r="10" spans="2:7" ht="19.5">
      <c r="B10" s="465" t="s">
        <v>347</v>
      </c>
      <c r="C10" s="469">
        <v>22</v>
      </c>
      <c r="D10" s="467">
        <f>'กระดาษทำการงบทดลอง  (2)'!I11</f>
        <v>1762328.7500000002</v>
      </c>
      <c r="E10" s="470"/>
      <c r="G10" s="471"/>
    </row>
    <row r="11" spans="2:7" ht="19.5">
      <c r="B11" s="465" t="s">
        <v>113</v>
      </c>
      <c r="C11" s="469">
        <v>22</v>
      </c>
      <c r="D11" s="467">
        <f>'กระดาษทำการงบทดลอง  (2)'!I12</f>
        <v>615619.94</v>
      </c>
      <c r="E11" s="470"/>
      <c r="G11" s="471"/>
    </row>
    <row r="12" spans="2:7" ht="19.5">
      <c r="B12" s="465" t="s">
        <v>114</v>
      </c>
      <c r="C12" s="469">
        <v>22</v>
      </c>
      <c r="D12" s="467">
        <f>'กระดาษทำการงบทดลอง  (2)'!I13</f>
        <v>0</v>
      </c>
      <c r="E12" s="470"/>
      <c r="G12" s="471"/>
    </row>
    <row r="13" spans="2:7" ht="19.5">
      <c r="B13" s="465" t="s">
        <v>575</v>
      </c>
      <c r="C13" s="469">
        <v>21</v>
      </c>
      <c r="D13" s="467">
        <f>'กระดาษทำการงบทดลอง  (2)'!I14</f>
        <v>0</v>
      </c>
      <c r="E13" s="470"/>
      <c r="G13" s="471"/>
    </row>
    <row r="14" spans="2:7" ht="19.5">
      <c r="B14" s="465" t="s">
        <v>296</v>
      </c>
      <c r="C14" s="469">
        <v>82</v>
      </c>
      <c r="D14" s="467">
        <f>'กระดาษทำการงบทดลอง  (2)'!I15</f>
        <v>0</v>
      </c>
      <c r="E14" s="470"/>
      <c r="G14" s="471"/>
    </row>
    <row r="15" spans="2:5" ht="19.5">
      <c r="B15" s="465" t="s">
        <v>297</v>
      </c>
      <c r="C15" s="469"/>
      <c r="D15" s="467">
        <f>'กระดาษทำการงบทดลอง  (2)'!I16</f>
        <v>425000</v>
      </c>
      <c r="E15" s="470"/>
    </row>
    <row r="16" spans="2:7" ht="19.5">
      <c r="B16" s="465" t="s">
        <v>82</v>
      </c>
      <c r="C16" s="469">
        <v>90</v>
      </c>
      <c r="D16" s="467">
        <f>'กระดาษทำการงบทดลอง  (2)'!I17</f>
        <v>305100</v>
      </c>
      <c r="E16" s="470"/>
      <c r="G16" s="471">
        <f>SUM(D9:D12)</f>
        <v>25448090.24</v>
      </c>
    </row>
    <row r="17" spans="2:7" ht="19.5">
      <c r="B17" s="465" t="s">
        <v>509</v>
      </c>
      <c r="C17" s="469">
        <v>601</v>
      </c>
      <c r="D17" s="467">
        <f>'กระดาษทำการงบทดลอง  (2)'!I18</f>
        <v>0</v>
      </c>
      <c r="E17" s="470"/>
      <c r="G17" s="471"/>
    </row>
    <row r="18" spans="2:7" ht="19.5">
      <c r="B18" s="465" t="s">
        <v>380</v>
      </c>
      <c r="C18" s="469"/>
      <c r="D18" s="467">
        <f>'กระดาษทำการงบทดลอง  (2)'!I19</f>
        <v>1122</v>
      </c>
      <c r="E18" s="470"/>
      <c r="G18" s="471"/>
    </row>
    <row r="19" spans="2:5" ht="19.5">
      <c r="B19" s="465" t="s">
        <v>328</v>
      </c>
      <c r="C19" s="469">
        <v>704</v>
      </c>
      <c r="D19" s="467">
        <f>'กระดาษทำการงบทดลอง  (2)'!I20</f>
        <v>0</v>
      </c>
      <c r="E19" s="470"/>
    </row>
    <row r="20" spans="2:5" ht="19.5">
      <c r="B20" s="465" t="s">
        <v>73</v>
      </c>
      <c r="C20" s="469">
        <v>0</v>
      </c>
      <c r="D20" s="467">
        <f>'กระดาษทำการงบทดลอง  (2)'!I21</f>
        <v>301482</v>
      </c>
      <c r="E20" s="470"/>
    </row>
    <row r="21" spans="2:5" ht="19.5">
      <c r="B21" s="465" t="s">
        <v>56</v>
      </c>
      <c r="C21" s="469">
        <v>100</v>
      </c>
      <c r="D21" s="467">
        <f>'กระดาษทำการงบทดลอง  (2)'!I22</f>
        <v>3862286</v>
      </c>
      <c r="E21" s="470"/>
    </row>
    <row r="22" spans="2:5" ht="19.5">
      <c r="B22" s="465" t="s">
        <v>57</v>
      </c>
      <c r="C22" s="472">
        <v>120</v>
      </c>
      <c r="D22" s="467">
        <f>'กระดาษทำการงบทดลอง  (2)'!I23</f>
        <v>78640</v>
      </c>
      <c r="E22" s="470"/>
    </row>
    <row r="23" spans="2:5" ht="19.5">
      <c r="B23" s="473" t="s">
        <v>58</v>
      </c>
      <c r="C23" s="472">
        <v>130</v>
      </c>
      <c r="D23" s="467">
        <f>'กระดาษทำการงบทดลอง  (2)'!I24</f>
        <v>504000</v>
      </c>
      <c r="E23" s="470"/>
    </row>
    <row r="24" spans="2:5" ht="19.5">
      <c r="B24" s="465" t="s">
        <v>59</v>
      </c>
      <c r="C24" s="472">
        <v>200</v>
      </c>
      <c r="D24" s="467">
        <f>'กระดาษทำการงบทดลอง  (2)'!I25</f>
        <v>92073.5</v>
      </c>
      <c r="E24" s="470"/>
    </row>
    <row r="25" spans="2:5" ht="19.5">
      <c r="B25" s="465" t="s">
        <v>60</v>
      </c>
      <c r="C25" s="472">
        <v>250</v>
      </c>
      <c r="D25" s="467">
        <f>'กระดาษทำการงบทดลอง  (2)'!I26</f>
        <v>1194328.78</v>
      </c>
      <c r="E25" s="470"/>
    </row>
    <row r="26" spans="2:5" ht="19.5">
      <c r="B26" s="465" t="s">
        <v>61</v>
      </c>
      <c r="C26" s="472">
        <v>270</v>
      </c>
      <c r="D26" s="467">
        <f>'กระดาษทำการงบทดลอง  (2)'!I27</f>
        <v>553439.52</v>
      </c>
      <c r="E26" s="470"/>
    </row>
    <row r="27" spans="2:5" ht="19.5">
      <c r="B27" s="465" t="s">
        <v>62</v>
      </c>
      <c r="C27" s="472">
        <v>300</v>
      </c>
      <c r="D27" s="467">
        <f>'กระดาษทำการงบทดลอง  (2)'!I28</f>
        <v>90903.39</v>
      </c>
      <c r="E27" s="470"/>
    </row>
    <row r="28" spans="2:5" ht="19.5">
      <c r="B28" s="465" t="s">
        <v>74</v>
      </c>
      <c r="C28" s="472">
        <v>400</v>
      </c>
      <c r="D28" s="467">
        <f>'กระดาษทำการงบทดลอง  (2)'!I29</f>
        <v>712000</v>
      </c>
      <c r="E28" s="470"/>
    </row>
    <row r="29" spans="2:5" ht="19.5">
      <c r="B29" s="465" t="s">
        <v>75</v>
      </c>
      <c r="C29" s="472">
        <v>450</v>
      </c>
      <c r="D29" s="467">
        <f>'กระดาษทำการงบทดลอง  (2)'!I30</f>
        <v>155190</v>
      </c>
      <c r="E29" s="470"/>
    </row>
    <row r="30" spans="2:5" ht="19.5">
      <c r="B30" s="465" t="s">
        <v>76</v>
      </c>
      <c r="C30" s="472">
        <v>500</v>
      </c>
      <c r="D30" s="467">
        <f>'กระดาษทำการงบทดลอง  (2)'!I31</f>
        <v>0</v>
      </c>
      <c r="E30" s="470"/>
    </row>
    <row r="31" spans="2:5" ht="19.5">
      <c r="B31" s="465" t="s">
        <v>122</v>
      </c>
      <c r="C31" s="472">
        <v>550</v>
      </c>
      <c r="D31" s="467">
        <f>'กระดาษทำการงบทดลอง  (2)'!I32</f>
        <v>0</v>
      </c>
      <c r="E31" s="470"/>
    </row>
    <row r="32" spans="2:5" ht="19.5">
      <c r="B32" s="465" t="s">
        <v>421</v>
      </c>
      <c r="C32" s="472"/>
      <c r="D32" s="467">
        <f>'กระดาษทำการงบทดลอง  (2)'!I33</f>
        <v>3899300</v>
      </c>
      <c r="E32" s="470"/>
    </row>
    <row r="33" spans="2:5" ht="19.5">
      <c r="B33" s="474" t="s">
        <v>77</v>
      </c>
      <c r="C33" s="472">
        <v>821</v>
      </c>
      <c r="D33" s="467"/>
      <c r="E33" s="470">
        <f>'กระดาษทำการงบทดลอง  (2)'!J34</f>
        <v>19123080.02</v>
      </c>
    </row>
    <row r="34" spans="2:5" ht="19.5">
      <c r="B34" s="465" t="s">
        <v>394</v>
      </c>
      <c r="C34" s="472">
        <v>900</v>
      </c>
      <c r="D34" s="467"/>
      <c r="E34" s="470">
        <f>'กระดาษทำการงบทดลอง  (2)'!J35</f>
        <v>110003.87999999999</v>
      </c>
    </row>
    <row r="35" spans="2:5" ht="19.5">
      <c r="B35" s="465" t="s">
        <v>106</v>
      </c>
      <c r="C35" s="472">
        <v>600</v>
      </c>
      <c r="D35" s="467"/>
      <c r="E35" s="470">
        <f>'กระดาษทำการงบทดลอง  (2)'!J36</f>
        <v>40</v>
      </c>
    </row>
    <row r="36" spans="2:5" ht="19.5">
      <c r="B36" s="465" t="s">
        <v>132</v>
      </c>
      <c r="C36" s="472"/>
      <c r="D36" s="467"/>
      <c r="E36" s="470">
        <f>'กระดาษทำการงบทดลอง  (2)'!J37</f>
        <v>866696</v>
      </c>
    </row>
    <row r="37" spans="2:5" ht="19.5">
      <c r="B37" s="474" t="s">
        <v>79</v>
      </c>
      <c r="C37" s="472">
        <v>602</v>
      </c>
      <c r="D37" s="467"/>
      <c r="E37" s="470">
        <f>'กระดาษทำการงบทดลอง  (2)'!J38</f>
        <v>0</v>
      </c>
    </row>
    <row r="38" spans="2:5" ht="19.5">
      <c r="B38" s="474" t="s">
        <v>494</v>
      </c>
      <c r="C38" s="472"/>
      <c r="D38" s="467"/>
      <c r="E38" s="470">
        <f>'กระดาษทำการงบทดลอง  (2)'!J39</f>
        <v>0</v>
      </c>
    </row>
    <row r="39" spans="2:5" ht="19.5">
      <c r="B39" s="474" t="s">
        <v>355</v>
      </c>
      <c r="C39" s="472"/>
      <c r="D39" s="467"/>
      <c r="E39" s="470">
        <f>'กระดาษทำการงบทดลอง  (2)'!J40</f>
        <v>1036619.94</v>
      </c>
    </row>
    <row r="40" spans="2:5" ht="19.5">
      <c r="B40" s="474" t="s">
        <v>120</v>
      </c>
      <c r="C40" s="472">
        <v>700</v>
      </c>
      <c r="D40" s="467"/>
      <c r="E40" s="470">
        <f>'กระดาษทำการงบทดลอง  (2)'!J41</f>
        <v>8808029.46</v>
      </c>
    </row>
    <row r="41" spans="2:5" ht="19.5">
      <c r="B41" s="474" t="s">
        <v>100</v>
      </c>
      <c r="C41" s="472"/>
      <c r="D41" s="467"/>
      <c r="E41" s="470">
        <f>'กระดาษทำการงบทดลอง  (2)'!J42</f>
        <v>7679286.13</v>
      </c>
    </row>
    <row r="42" spans="2:7" ht="21.75" customHeight="1" thickBot="1">
      <c r="B42" s="475"/>
      <c r="C42" s="476"/>
      <c r="D42" s="477">
        <f>SUM(D7:D41)</f>
        <v>37623755.43</v>
      </c>
      <c r="E42" s="477">
        <f>SUM('งบทดลอง (2)'!E7:E41)</f>
        <v>37623755.43</v>
      </c>
      <c r="F42" s="478"/>
      <c r="G42" s="479"/>
    </row>
    <row r="43" spans="3:6" s="479" customFormat="1" ht="20.25" thickTop="1">
      <c r="C43" s="480"/>
      <c r="D43" s="481"/>
      <c r="E43" s="482"/>
      <c r="F43" s="478"/>
    </row>
    <row r="44" spans="3:6" s="479" customFormat="1" ht="19.5">
      <c r="C44" s="480"/>
      <c r="D44" s="481"/>
      <c r="E44" s="482"/>
      <c r="F44" s="478"/>
    </row>
    <row r="45" spans="3:6" s="479" customFormat="1" ht="19.5">
      <c r="C45" s="480"/>
      <c r="D45" s="482"/>
      <c r="E45" s="482"/>
      <c r="F45" s="478"/>
    </row>
    <row r="46" spans="3:6" s="479" customFormat="1" ht="19.5">
      <c r="C46" s="480"/>
      <c r="D46" s="482"/>
      <c r="E46" s="482"/>
      <c r="F46" s="478"/>
    </row>
    <row r="47" spans="3:6" s="479" customFormat="1" ht="19.5">
      <c r="C47" s="480"/>
      <c r="D47" s="482"/>
      <c r="E47" s="482"/>
      <c r="F47" s="478"/>
    </row>
    <row r="48" spans="3:6" s="479" customFormat="1" ht="19.5">
      <c r="C48" s="480"/>
      <c r="D48" s="482"/>
      <c r="E48" s="482"/>
      <c r="F48" s="478"/>
    </row>
    <row r="49" spans="3:6" s="479" customFormat="1" ht="19.5">
      <c r="C49" s="480"/>
      <c r="D49" s="481"/>
      <c r="E49" s="482"/>
      <c r="F49" s="478"/>
    </row>
    <row r="50" spans="3:6" s="479" customFormat="1" ht="19.5">
      <c r="C50" s="480"/>
      <c r="D50" s="481"/>
      <c r="E50" s="482"/>
      <c r="F50" s="478"/>
    </row>
    <row r="51" spans="3:6" s="479" customFormat="1" ht="19.5">
      <c r="C51" s="480"/>
      <c r="D51" s="482"/>
      <c r="E51" s="482"/>
      <c r="F51" s="478"/>
    </row>
    <row r="52" spans="3:6" s="479" customFormat="1" ht="19.5">
      <c r="C52" s="483"/>
      <c r="D52" s="481"/>
      <c r="E52" s="482"/>
      <c r="F52" s="478"/>
    </row>
    <row r="53" spans="3:6" s="479" customFormat="1" ht="19.5">
      <c r="C53" s="483"/>
      <c r="D53" s="482"/>
      <c r="E53" s="481"/>
      <c r="F53" s="478"/>
    </row>
    <row r="54" spans="3:6" s="479" customFormat="1" ht="19.5">
      <c r="C54" s="483"/>
      <c r="D54" s="482"/>
      <c r="E54" s="481"/>
      <c r="F54" s="478"/>
    </row>
    <row r="55" spans="3:6" s="479" customFormat="1" ht="19.5">
      <c r="C55" s="483"/>
      <c r="D55" s="482"/>
      <c r="E55" s="481"/>
      <c r="F55" s="478"/>
    </row>
    <row r="56" spans="3:6" s="479" customFormat="1" ht="19.5">
      <c r="C56" s="483"/>
      <c r="D56" s="482"/>
      <c r="E56" s="481"/>
      <c r="F56" s="478"/>
    </row>
    <row r="57" spans="3:6" s="479" customFormat="1" ht="19.5">
      <c r="C57" s="483"/>
      <c r="D57" s="482"/>
      <c r="E57" s="481"/>
      <c r="F57" s="478"/>
    </row>
    <row r="58" spans="3:6" s="479" customFormat="1" ht="19.5">
      <c r="C58" s="483"/>
      <c r="D58" s="482"/>
      <c r="E58" s="481"/>
      <c r="F58" s="478"/>
    </row>
    <row r="59" spans="3:6" s="479" customFormat="1" ht="19.5">
      <c r="C59" s="483"/>
      <c r="D59" s="482"/>
      <c r="E59" s="481"/>
      <c r="F59" s="478"/>
    </row>
    <row r="60" spans="3:6" s="479" customFormat="1" ht="19.5">
      <c r="C60" s="483"/>
      <c r="D60" s="482"/>
      <c r="E60" s="481"/>
      <c r="F60" s="478"/>
    </row>
    <row r="61" spans="3:6" s="479" customFormat="1" ht="19.5">
      <c r="C61" s="483">
        <v>251602</v>
      </c>
      <c r="D61" s="482"/>
      <c r="E61" s="481"/>
      <c r="F61" s="478"/>
    </row>
    <row r="62" spans="3:6" s="479" customFormat="1" ht="19.5">
      <c r="C62" s="483">
        <v>9790</v>
      </c>
      <c r="D62" s="482"/>
      <c r="E62" s="481"/>
      <c r="F62" s="478"/>
    </row>
    <row r="63" spans="3:6" s="479" customFormat="1" ht="19.5">
      <c r="C63" s="483">
        <v>63000</v>
      </c>
      <c r="D63" s="482"/>
      <c r="E63" s="481"/>
      <c r="F63" s="478"/>
    </row>
    <row r="64" spans="3:6" s="479" customFormat="1" ht="19.5">
      <c r="C64" s="484">
        <v>11860.5</v>
      </c>
      <c r="D64" s="482"/>
      <c r="E64" s="482"/>
      <c r="F64" s="478"/>
    </row>
    <row r="65" spans="3:6" s="479" customFormat="1" ht="19.5">
      <c r="C65" s="483">
        <v>197563.02</v>
      </c>
      <c r="D65" s="485"/>
      <c r="E65" s="485"/>
      <c r="F65" s="478"/>
    </row>
    <row r="66" spans="3:6" s="479" customFormat="1" ht="19.5">
      <c r="C66" s="483"/>
      <c r="D66" s="486"/>
      <c r="E66" s="486"/>
      <c r="F66" s="478"/>
    </row>
    <row r="67" spans="4:6" s="479" customFormat="1" ht="19.5">
      <c r="D67" s="482"/>
      <c r="E67" s="486"/>
      <c r="F67" s="478"/>
    </row>
    <row r="68" spans="4:6" s="479" customFormat="1" ht="19.5">
      <c r="D68" s="486"/>
      <c r="E68" s="487"/>
      <c r="F68" s="478"/>
    </row>
    <row r="69" spans="3:6" s="479" customFormat="1" ht="19.5">
      <c r="C69" s="479">
        <v>5000</v>
      </c>
      <c r="D69" s="486"/>
      <c r="E69" s="486"/>
      <c r="F69" s="478"/>
    </row>
    <row r="70" spans="4:6" s="479" customFormat="1" ht="19.5">
      <c r="D70" s="486"/>
      <c r="E70" s="486"/>
      <c r="F70" s="478"/>
    </row>
    <row r="71" spans="4:6" s="479" customFormat="1" ht="19.5">
      <c r="D71" s="486"/>
      <c r="E71" s="486"/>
      <c r="F71" s="478"/>
    </row>
    <row r="72" spans="4:6" s="479" customFormat="1" ht="19.5">
      <c r="D72" s="486"/>
      <c r="E72" s="486"/>
      <c r="F72" s="478"/>
    </row>
    <row r="73" spans="4:6" s="479" customFormat="1" ht="19.5">
      <c r="D73" s="486"/>
      <c r="E73" s="486"/>
      <c r="F73" s="478"/>
    </row>
    <row r="74" spans="4:6" s="479" customFormat="1" ht="19.5">
      <c r="D74" s="486"/>
      <c r="E74" s="486"/>
      <c r="F74" s="478"/>
    </row>
    <row r="75" spans="4:6" s="479" customFormat="1" ht="19.5">
      <c r="D75" s="486"/>
      <c r="E75" s="486"/>
      <c r="F75" s="478"/>
    </row>
    <row r="76" spans="4:6" s="479" customFormat="1" ht="19.5">
      <c r="D76" s="486"/>
      <c r="E76" s="486"/>
      <c r="F76" s="478"/>
    </row>
    <row r="77" spans="4:6" s="479" customFormat="1" ht="19.5">
      <c r="D77" s="486"/>
      <c r="E77" s="486"/>
      <c r="F77" s="478"/>
    </row>
    <row r="78" spans="4:6" s="479" customFormat="1" ht="19.5">
      <c r="D78" s="486"/>
      <c r="E78" s="486"/>
      <c r="F78" s="478"/>
    </row>
    <row r="79" spans="4:6" s="479" customFormat="1" ht="19.5">
      <c r="D79" s="486"/>
      <c r="E79" s="486"/>
      <c r="F79" s="478"/>
    </row>
    <row r="80" spans="4:6" s="479" customFormat="1" ht="19.5">
      <c r="D80" s="486"/>
      <c r="E80" s="486"/>
      <c r="F80" s="478"/>
    </row>
    <row r="81" spans="4:6" s="479" customFormat="1" ht="19.5">
      <c r="D81" s="486"/>
      <c r="E81" s="486"/>
      <c r="F81" s="478"/>
    </row>
    <row r="82" spans="4:6" s="479" customFormat="1" ht="19.5">
      <c r="D82" s="486"/>
      <c r="E82" s="486"/>
      <c r="F82" s="478"/>
    </row>
    <row r="83" spans="3:6" s="479" customFormat="1" ht="19.5">
      <c r="C83" s="479">
        <v>402604.82</v>
      </c>
      <c r="D83" s="486"/>
      <c r="E83" s="486"/>
      <c r="F83" s="478"/>
    </row>
    <row r="84" spans="3:6" s="479" customFormat="1" ht="19.5">
      <c r="C84" s="479">
        <v>14846.32</v>
      </c>
      <c r="D84" s="486"/>
      <c r="E84" s="486"/>
      <c r="F84" s="478"/>
    </row>
    <row r="85" spans="3:6" s="479" customFormat="1" ht="19.5">
      <c r="C85" s="479">
        <v>19404</v>
      </c>
      <c r="D85" s="486" t="s">
        <v>512</v>
      </c>
      <c r="E85" s="486"/>
      <c r="F85" s="478"/>
    </row>
    <row r="86" spans="4:6" s="479" customFormat="1" ht="19.5">
      <c r="D86" s="486"/>
      <c r="E86" s="486"/>
      <c r="F86" s="478"/>
    </row>
    <row r="87" spans="4:6" s="479" customFormat="1" ht="19.5">
      <c r="D87" s="486"/>
      <c r="E87" s="486"/>
      <c r="F87" s="478"/>
    </row>
    <row r="88" spans="3:6" s="479" customFormat="1" ht="19.5">
      <c r="C88" s="479">
        <v>124500</v>
      </c>
      <c r="D88" s="486"/>
      <c r="E88" s="486"/>
      <c r="F88" s="478"/>
    </row>
    <row r="89" spans="4:6" s="479" customFormat="1" ht="19.5">
      <c r="D89" s="486"/>
      <c r="E89" s="486"/>
      <c r="F89" s="478"/>
    </row>
    <row r="90" spans="4:6" s="479" customFormat="1" ht="19.5">
      <c r="D90" s="486"/>
      <c r="E90" s="486"/>
      <c r="F90" s="478"/>
    </row>
    <row r="91" spans="4:6" s="479" customFormat="1" ht="19.5">
      <c r="D91" s="486"/>
      <c r="E91" s="486"/>
      <c r="F91" s="478"/>
    </row>
    <row r="92" spans="4:6" s="479" customFormat="1" ht="19.5">
      <c r="D92" s="486"/>
      <c r="E92" s="486"/>
      <c r="F92" s="478"/>
    </row>
    <row r="93" spans="4:6" s="479" customFormat="1" ht="19.5">
      <c r="D93" s="486"/>
      <c r="E93" s="486"/>
      <c r="F93" s="478"/>
    </row>
    <row r="94" spans="4:6" s="479" customFormat="1" ht="19.5">
      <c r="D94" s="486"/>
      <c r="E94" s="486"/>
      <c r="F94" s="478"/>
    </row>
    <row r="95" spans="4:6" s="479" customFormat="1" ht="19.5">
      <c r="D95" s="486"/>
      <c r="E95" s="486"/>
      <c r="F95" s="478"/>
    </row>
    <row r="96" spans="4:6" s="479" customFormat="1" ht="19.5">
      <c r="D96" s="486"/>
      <c r="E96" s="486"/>
      <c r="F96" s="478"/>
    </row>
    <row r="97" spans="4:6" s="479" customFormat="1" ht="19.5">
      <c r="D97" s="486"/>
      <c r="E97" s="486"/>
      <c r="F97" s="478"/>
    </row>
    <row r="98" spans="4:6" s="479" customFormat="1" ht="19.5">
      <c r="D98" s="486"/>
      <c r="E98" s="486"/>
      <c r="F98" s="478"/>
    </row>
    <row r="99" spans="4:6" s="479" customFormat="1" ht="19.5">
      <c r="D99" s="486"/>
      <c r="E99" s="486"/>
      <c r="F99" s="478"/>
    </row>
    <row r="100" spans="4:6" s="479" customFormat="1" ht="19.5">
      <c r="D100" s="486"/>
      <c r="E100" s="486"/>
      <c r="F100" s="478"/>
    </row>
    <row r="101" spans="4:6" s="479" customFormat="1" ht="19.5">
      <c r="D101" s="486"/>
      <c r="E101" s="486"/>
      <c r="F101" s="478"/>
    </row>
    <row r="102" spans="4:6" s="479" customFormat="1" ht="19.5">
      <c r="D102" s="486"/>
      <c r="E102" s="486"/>
      <c r="F102" s="478"/>
    </row>
    <row r="103" spans="4:6" s="479" customFormat="1" ht="19.5">
      <c r="D103" s="486"/>
      <c r="E103" s="486"/>
      <c r="F103" s="478"/>
    </row>
    <row r="104" spans="4:6" s="479" customFormat="1" ht="19.5">
      <c r="D104" s="486"/>
      <c r="E104" s="486"/>
      <c r="F104" s="478"/>
    </row>
    <row r="105" spans="4:6" s="479" customFormat="1" ht="19.5">
      <c r="D105" s="486"/>
      <c r="E105" s="486"/>
      <c r="F105" s="478"/>
    </row>
    <row r="106" spans="4:6" s="479" customFormat="1" ht="19.5">
      <c r="D106" s="486"/>
      <c r="E106" s="486"/>
      <c r="F106" s="478"/>
    </row>
    <row r="107" spans="4:6" s="479" customFormat="1" ht="19.5">
      <c r="D107" s="486"/>
      <c r="E107" s="486"/>
      <c r="F107" s="478"/>
    </row>
    <row r="108" spans="4:6" s="479" customFormat="1" ht="19.5">
      <c r="D108" s="486"/>
      <c r="E108" s="486"/>
      <c r="F108" s="478"/>
    </row>
    <row r="109" spans="4:6" s="479" customFormat="1" ht="19.5">
      <c r="D109" s="486"/>
      <c r="E109" s="486"/>
      <c r="F109" s="478"/>
    </row>
    <row r="110" spans="4:6" s="479" customFormat="1" ht="19.5">
      <c r="D110" s="486"/>
      <c r="E110" s="486"/>
      <c r="F110" s="478"/>
    </row>
    <row r="111" spans="4:6" s="479" customFormat="1" ht="19.5">
      <c r="D111" s="486"/>
      <c r="E111" s="486"/>
      <c r="F111" s="478"/>
    </row>
    <row r="112" spans="4:6" s="479" customFormat="1" ht="19.5">
      <c r="D112" s="486"/>
      <c r="E112" s="486"/>
      <c r="F112" s="478"/>
    </row>
    <row r="113" spans="4:6" s="479" customFormat="1" ht="19.5">
      <c r="D113" s="486"/>
      <c r="E113" s="486"/>
      <c r="F113" s="478"/>
    </row>
    <row r="114" spans="4:6" s="479" customFormat="1" ht="19.5">
      <c r="D114" s="486"/>
      <c r="E114" s="486"/>
      <c r="F114" s="478"/>
    </row>
    <row r="115" spans="4:6" s="479" customFormat="1" ht="19.5">
      <c r="D115" s="486"/>
      <c r="E115" s="486"/>
      <c r="F115" s="478"/>
    </row>
    <row r="116" spans="4:6" s="479" customFormat="1" ht="19.5">
      <c r="D116" s="486"/>
      <c r="E116" s="486"/>
      <c r="F116" s="478"/>
    </row>
    <row r="117" spans="4:6" s="479" customFormat="1" ht="19.5">
      <c r="D117" s="486"/>
      <c r="E117" s="486"/>
      <c r="F117" s="478"/>
    </row>
    <row r="118" spans="4:7" s="479" customFormat="1" ht="19.5">
      <c r="D118" s="486"/>
      <c r="E118" s="486"/>
      <c r="F118" s="457"/>
      <c r="G118" s="458"/>
    </row>
    <row r="119" spans="2:5" ht="19.5">
      <c r="B119" s="479"/>
      <c r="C119" s="479"/>
      <c r="D119" s="486"/>
      <c r="E119" s="486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L96"/>
  <sheetViews>
    <sheetView zoomScale="115" zoomScaleNormal="115" zoomScaleSheetLayoutView="100" zoomScalePageLayoutView="0" workbookViewId="0" topLeftCell="C79">
      <selection activeCell="J69" sqref="J69"/>
    </sheetView>
  </sheetViews>
  <sheetFormatPr defaultColWidth="9.140625" defaultRowHeight="21.75"/>
  <cols>
    <col min="1" max="1" width="1.1484375" style="214" hidden="1" customWidth="1"/>
    <col min="2" max="3" width="16.140625" style="214" customWidth="1"/>
    <col min="4" max="4" width="34.00390625" style="214" customWidth="1"/>
    <col min="5" max="5" width="7.8515625" style="214" customWidth="1"/>
    <col min="6" max="6" width="16.00390625" style="214" customWidth="1"/>
    <col min="7" max="7" width="2.7109375" style="214" customWidth="1"/>
    <col min="8" max="9" width="2.8515625" style="214" customWidth="1"/>
    <col min="10" max="10" width="15.421875" style="214" customWidth="1"/>
    <col min="11" max="11" width="14.00390625" style="214" customWidth="1"/>
    <col min="12" max="16384" width="9.140625" style="214" customWidth="1"/>
  </cols>
  <sheetData>
    <row r="1" spans="2:6" ht="23.25" customHeight="1">
      <c r="B1" s="544" t="s">
        <v>80</v>
      </c>
      <c r="C1" s="544"/>
      <c r="D1" s="544"/>
      <c r="E1" s="544"/>
      <c r="F1" s="544"/>
    </row>
    <row r="2" spans="2:6" ht="23.25" customHeight="1">
      <c r="B2" s="544" t="s">
        <v>312</v>
      </c>
      <c r="C2" s="544"/>
      <c r="D2" s="544"/>
      <c r="E2" s="544"/>
      <c r="F2" s="544"/>
    </row>
    <row r="3" spans="2:6" ht="23.25" customHeight="1">
      <c r="B3" s="24"/>
      <c r="C3" s="24"/>
      <c r="D3" s="24"/>
      <c r="E3" s="215" t="s">
        <v>511</v>
      </c>
      <c r="F3" s="215"/>
    </row>
    <row r="4" spans="2:6" ht="23.25" customHeight="1">
      <c r="B4" s="544" t="s">
        <v>45</v>
      </c>
      <c r="C4" s="544"/>
      <c r="D4" s="544"/>
      <c r="E4" s="544"/>
      <c r="F4" s="544"/>
    </row>
    <row r="5" spans="2:6" ht="23.25" customHeight="1">
      <c r="B5" s="24"/>
      <c r="C5" s="24"/>
      <c r="D5" s="215" t="s">
        <v>634</v>
      </c>
      <c r="E5" s="215"/>
      <c r="F5" s="24"/>
    </row>
    <row r="6" spans="2:6" ht="5.25" customHeight="1" thickBot="1">
      <c r="B6" s="216"/>
      <c r="C6" s="216"/>
      <c r="D6" s="216"/>
      <c r="E6" s="216"/>
      <c r="F6" s="216"/>
    </row>
    <row r="7" spans="2:6" ht="18" thickTop="1">
      <c r="B7" s="545" t="s">
        <v>20</v>
      </c>
      <c r="C7" s="546"/>
      <c r="D7" s="217"/>
      <c r="E7" s="218"/>
      <c r="F7" s="219" t="s">
        <v>23</v>
      </c>
    </row>
    <row r="8" spans="2:6" ht="17.25">
      <c r="B8" s="25" t="s">
        <v>21</v>
      </c>
      <c r="C8" s="25" t="s">
        <v>22</v>
      </c>
      <c r="D8" s="444" t="s">
        <v>14</v>
      </c>
      <c r="E8" s="26" t="s">
        <v>15</v>
      </c>
      <c r="F8" s="27" t="s">
        <v>22</v>
      </c>
    </row>
    <row r="9" spans="2:6" ht="18" thickBot="1">
      <c r="B9" s="220" t="s">
        <v>7</v>
      </c>
      <c r="C9" s="220" t="s">
        <v>7</v>
      </c>
      <c r="D9" s="221"/>
      <c r="E9" s="222"/>
      <c r="F9" s="223" t="s">
        <v>7</v>
      </c>
    </row>
    <row r="10" spans="2:6" ht="18" thickTop="1">
      <c r="B10" s="224"/>
      <c r="C10" s="225">
        <v>18422689.06</v>
      </c>
      <c r="D10" s="214" t="s">
        <v>24</v>
      </c>
      <c r="E10" s="218"/>
      <c r="F10" s="226">
        <v>25719074.09</v>
      </c>
    </row>
    <row r="11" spans="2:6" ht="17.25">
      <c r="B11" s="224"/>
      <c r="C11" s="226"/>
      <c r="D11" s="227" t="s">
        <v>457</v>
      </c>
      <c r="E11" s="228"/>
      <c r="F11" s="226"/>
    </row>
    <row r="12" spans="2:10" ht="17.25">
      <c r="B12" s="224">
        <v>95000</v>
      </c>
      <c r="C12" s="226">
        <v>144771.08</v>
      </c>
      <c r="D12" s="214" t="s">
        <v>25</v>
      </c>
      <c r="E12" s="228">
        <v>100</v>
      </c>
      <c r="F12" s="229">
        <v>3290.33</v>
      </c>
      <c r="J12" s="214" t="s">
        <v>8</v>
      </c>
    </row>
    <row r="13" spans="2:11" ht="17.25">
      <c r="B13" s="224">
        <v>64400</v>
      </c>
      <c r="C13" s="226">
        <v>6492</v>
      </c>
      <c r="D13" s="214" t="s">
        <v>26</v>
      </c>
      <c r="E13" s="228">
        <v>120</v>
      </c>
      <c r="F13" s="229">
        <v>918</v>
      </c>
      <c r="K13" s="214" t="s">
        <v>8</v>
      </c>
    </row>
    <row r="14" spans="2:6" ht="17.25">
      <c r="B14" s="224">
        <v>105000</v>
      </c>
      <c r="C14" s="226">
        <v>89529.98</v>
      </c>
      <c r="D14" s="214" t="s">
        <v>27</v>
      </c>
      <c r="E14" s="228">
        <v>200</v>
      </c>
      <c r="F14" s="229">
        <v>0</v>
      </c>
    </row>
    <row r="15" spans="2:6" ht="17.25">
      <c r="B15" s="230"/>
      <c r="C15" s="226">
        <v>0</v>
      </c>
      <c r="D15" s="214" t="s">
        <v>28</v>
      </c>
      <c r="E15" s="228">
        <v>250</v>
      </c>
      <c r="F15" s="229">
        <v>0</v>
      </c>
    </row>
    <row r="16" spans="2:10" ht="17.25">
      <c r="B16" s="224">
        <v>170000</v>
      </c>
      <c r="C16" s="229">
        <v>38382</v>
      </c>
      <c r="D16" s="214" t="s">
        <v>29</v>
      </c>
      <c r="E16" s="228">
        <v>300</v>
      </c>
      <c r="F16" s="229">
        <v>0</v>
      </c>
      <c r="J16" s="214" t="s">
        <v>493</v>
      </c>
    </row>
    <row r="17" spans="2:6" ht="17.25">
      <c r="B17" s="224"/>
      <c r="C17" s="226">
        <v>0</v>
      </c>
      <c r="D17" s="214" t="s">
        <v>54</v>
      </c>
      <c r="E17" s="228">
        <v>350</v>
      </c>
      <c r="F17" s="229">
        <v>0</v>
      </c>
    </row>
    <row r="18" spans="2:6" ht="17.25">
      <c r="B18" s="224">
        <v>11690000</v>
      </c>
      <c r="C18" s="226">
        <v>7014487.94</v>
      </c>
      <c r="D18" s="214" t="s">
        <v>30</v>
      </c>
      <c r="E18" s="228">
        <v>1000</v>
      </c>
      <c r="F18" s="229">
        <v>1165127.38</v>
      </c>
    </row>
    <row r="19" spans="2:6" ht="17.25">
      <c r="B19" s="224">
        <v>5975600</v>
      </c>
      <c r="C19" s="229">
        <v>5893017</v>
      </c>
      <c r="D19" s="214" t="s">
        <v>31</v>
      </c>
      <c r="E19" s="228">
        <v>2000</v>
      </c>
      <c r="F19" s="226">
        <v>0</v>
      </c>
    </row>
    <row r="20" spans="2:6" ht="18" thickBot="1">
      <c r="B20" s="231">
        <f>SUM(B12:B19)</f>
        <v>18100000</v>
      </c>
      <c r="C20" s="28">
        <f>SUM(C12:C19)</f>
        <v>13186680</v>
      </c>
      <c r="E20" s="228"/>
      <c r="F20" s="232">
        <f>SUM(F12:F19)</f>
        <v>1169335.71</v>
      </c>
    </row>
    <row r="21" spans="2:6" ht="18" thickTop="1">
      <c r="B21" s="29"/>
      <c r="C21" s="226">
        <v>5462400</v>
      </c>
      <c r="D21" s="214" t="s">
        <v>353</v>
      </c>
      <c r="E21" s="228">
        <v>3000</v>
      </c>
      <c r="F21" s="233">
        <v>0</v>
      </c>
    </row>
    <row r="22" spans="2:6" ht="17.25">
      <c r="B22" s="29"/>
      <c r="C22" s="226">
        <v>474000</v>
      </c>
      <c r="D22" s="214" t="s">
        <v>354</v>
      </c>
      <c r="E22" s="228">
        <v>3000</v>
      </c>
      <c r="F22" s="233">
        <v>0</v>
      </c>
    </row>
    <row r="23" spans="2:6" ht="17.25">
      <c r="B23" s="29"/>
      <c r="C23" s="226"/>
      <c r="D23" s="214" t="s">
        <v>426</v>
      </c>
      <c r="E23" s="228">
        <v>3000</v>
      </c>
      <c r="F23" s="233"/>
    </row>
    <row r="24" spans="2:6" ht="17.25">
      <c r="B24" s="29"/>
      <c r="C24" s="226"/>
      <c r="D24" s="214" t="s">
        <v>427</v>
      </c>
      <c r="E24" s="228"/>
      <c r="F24" s="233"/>
    </row>
    <row r="25" spans="2:6" ht="17.25">
      <c r="B25" s="29"/>
      <c r="C25" s="226"/>
      <c r="D25" s="218" t="s">
        <v>428</v>
      </c>
      <c r="E25" s="218"/>
      <c r="F25" s="226"/>
    </row>
    <row r="26" spans="3:6" ht="17.25">
      <c r="C26" s="226"/>
      <c r="D26" s="214" t="s">
        <v>125</v>
      </c>
      <c r="E26" s="234">
        <v>602</v>
      </c>
      <c r="F26" s="226"/>
    </row>
    <row r="27" spans="3:6" ht="17.25">
      <c r="C27" s="226">
        <v>40</v>
      </c>
      <c r="D27" s="214" t="s">
        <v>81</v>
      </c>
      <c r="E27" s="234">
        <v>600</v>
      </c>
      <c r="F27" s="226">
        <v>0</v>
      </c>
    </row>
    <row r="28" spans="3:6" ht="17.25">
      <c r="C28" s="226"/>
      <c r="D28" s="214" t="s">
        <v>138</v>
      </c>
      <c r="E28" s="234"/>
      <c r="F28" s="226"/>
    </row>
    <row r="29" spans="3:6" ht="17.25">
      <c r="C29" s="226">
        <v>72047.1</v>
      </c>
      <c r="D29" s="214" t="s">
        <v>497</v>
      </c>
      <c r="E29" s="234">
        <v>900</v>
      </c>
      <c r="F29" s="233">
        <f>'หมายเหตุ 2 (2)'!F10</f>
        <v>10055.630000000001</v>
      </c>
    </row>
    <row r="30" spans="3:6" ht="17.25">
      <c r="C30" s="226">
        <v>1869.83</v>
      </c>
      <c r="D30" s="214" t="s">
        <v>355</v>
      </c>
      <c r="E30" s="234"/>
      <c r="F30" s="233"/>
    </row>
    <row r="31" spans="3:6" ht="17.25">
      <c r="C31" s="226">
        <v>15753.78</v>
      </c>
      <c r="D31" s="214" t="s">
        <v>63</v>
      </c>
      <c r="E31" s="234">
        <v>700</v>
      </c>
      <c r="F31" s="226">
        <v>0</v>
      </c>
    </row>
    <row r="32" spans="3:6" ht="17.25">
      <c r="C32" s="226"/>
      <c r="D32" s="214" t="s">
        <v>309</v>
      </c>
      <c r="E32" s="234"/>
      <c r="F32" s="226"/>
    </row>
    <row r="33" spans="3:6" ht="17.25">
      <c r="C33" s="226">
        <v>65000</v>
      </c>
      <c r="D33" s="214" t="s">
        <v>313</v>
      </c>
      <c r="E33" s="234"/>
      <c r="F33" s="226">
        <v>65000</v>
      </c>
    </row>
    <row r="34" spans="3:6" ht="17.25">
      <c r="C34" s="226">
        <v>231516</v>
      </c>
      <c r="D34" s="214" t="s">
        <v>82</v>
      </c>
      <c r="E34" s="234">
        <v>90</v>
      </c>
      <c r="F34" s="226">
        <v>0</v>
      </c>
    </row>
    <row r="35" spans="3:6" ht="17.25">
      <c r="C35" s="226">
        <v>1531000</v>
      </c>
      <c r="D35" s="214" t="s">
        <v>328</v>
      </c>
      <c r="E35" s="234"/>
      <c r="F35" s="226">
        <v>0</v>
      </c>
    </row>
    <row r="36" spans="3:6" ht="17.25">
      <c r="C36" s="31">
        <f>SUM(C21:C35)</f>
        <v>7853626.71</v>
      </c>
      <c r="E36" s="228"/>
      <c r="F36" s="31">
        <f>SUM(F21:F35)</f>
        <v>75055.63</v>
      </c>
    </row>
    <row r="37" spans="3:6" ht="18" thickBot="1">
      <c r="C37" s="28">
        <f>SUM(C36,C20)</f>
        <v>21040306.71</v>
      </c>
      <c r="D37" s="214" t="s">
        <v>32</v>
      </c>
      <c r="E37" s="235"/>
      <c r="F37" s="232">
        <f>SUM(F36,F20)</f>
        <v>1244391.3399999999</v>
      </c>
    </row>
    <row r="38" spans="3:6" ht="18" thickTop="1">
      <c r="C38" s="29"/>
      <c r="E38" s="236"/>
      <c r="F38" s="29"/>
    </row>
    <row r="39" spans="3:6" ht="17.25">
      <c r="C39" s="29"/>
      <c r="E39" s="236"/>
      <c r="F39" s="29"/>
    </row>
    <row r="40" spans="3:6" ht="17.25">
      <c r="C40" s="29"/>
      <c r="E40" s="236"/>
      <c r="F40" s="29"/>
    </row>
    <row r="41" spans="3:6" ht="17.25">
      <c r="C41" s="29"/>
      <c r="E41" s="236"/>
      <c r="F41" s="29"/>
    </row>
    <row r="42" spans="3:6" ht="17.25">
      <c r="C42" s="29"/>
      <c r="E42" s="236"/>
      <c r="F42" s="29"/>
    </row>
    <row r="43" spans="3:6" ht="17.25">
      <c r="C43" s="29"/>
      <c r="E43" s="236"/>
      <c r="F43" s="29"/>
    </row>
    <row r="44" spans="3:6" ht="17.25">
      <c r="C44" s="29"/>
      <c r="E44" s="236"/>
      <c r="F44" s="29"/>
    </row>
    <row r="45" spans="3:6" ht="17.25">
      <c r="C45" s="29"/>
      <c r="E45" s="236"/>
      <c r="F45" s="29"/>
    </row>
    <row r="46" spans="3:6" ht="17.25">
      <c r="C46" s="29"/>
      <c r="E46" s="236"/>
      <c r="F46" s="29"/>
    </row>
    <row r="47" spans="3:6" ht="17.25">
      <c r="C47" s="29"/>
      <c r="E47" s="236"/>
      <c r="F47" s="29"/>
    </row>
    <row r="48" spans="3:6" ht="18" thickBot="1">
      <c r="C48" s="29"/>
      <c r="E48" s="236"/>
      <c r="F48" s="29"/>
    </row>
    <row r="49" spans="2:6" ht="17.25" customHeight="1" thickTop="1">
      <c r="B49" s="547" t="s">
        <v>20</v>
      </c>
      <c r="C49" s="548"/>
      <c r="D49" s="237"/>
      <c r="E49" s="238"/>
      <c r="F49" s="219" t="s">
        <v>23</v>
      </c>
    </row>
    <row r="50" spans="2:6" ht="17.25" customHeight="1">
      <c r="B50" s="25" t="s">
        <v>21</v>
      </c>
      <c r="C50" s="27" t="s">
        <v>22</v>
      </c>
      <c r="D50" s="445" t="s">
        <v>14</v>
      </c>
      <c r="E50" s="26" t="s">
        <v>15</v>
      </c>
      <c r="F50" s="27" t="s">
        <v>22</v>
      </c>
    </row>
    <row r="51" spans="2:6" ht="17.25" customHeight="1" thickBot="1">
      <c r="B51" s="220" t="s">
        <v>7</v>
      </c>
      <c r="C51" s="223" t="s">
        <v>7</v>
      </c>
      <c r="D51" s="216"/>
      <c r="E51" s="222"/>
      <c r="F51" s="223" t="s">
        <v>7</v>
      </c>
    </row>
    <row r="52" spans="2:10" ht="17.25" customHeight="1" thickTop="1">
      <c r="B52" s="224"/>
      <c r="C52" s="226"/>
      <c r="D52" s="227" t="s">
        <v>33</v>
      </c>
      <c r="E52" s="234"/>
      <c r="F52" s="226"/>
      <c r="J52" s="32"/>
    </row>
    <row r="53" spans="2:10" ht="17.25" customHeight="1">
      <c r="B53" s="239">
        <v>787644</v>
      </c>
      <c r="C53" s="240">
        <v>175482</v>
      </c>
      <c r="D53" s="241" t="s">
        <v>34</v>
      </c>
      <c r="E53" s="242">
        <v>5000</v>
      </c>
      <c r="F53" s="240">
        <v>16668</v>
      </c>
      <c r="J53" s="33"/>
    </row>
    <row r="54" spans="2:10" ht="17.25" customHeight="1">
      <c r="B54" s="239"/>
      <c r="C54" s="240">
        <v>126000</v>
      </c>
      <c r="D54" s="241" t="s">
        <v>34</v>
      </c>
      <c r="E54" s="242">
        <v>6000</v>
      </c>
      <c r="F54" s="240">
        <v>3000</v>
      </c>
      <c r="J54" s="33"/>
    </row>
    <row r="55" spans="2:11" ht="17.25" customHeight="1">
      <c r="B55" s="239">
        <v>6464520</v>
      </c>
      <c r="C55" s="240">
        <v>3862286</v>
      </c>
      <c r="D55" s="241" t="s">
        <v>35</v>
      </c>
      <c r="E55" s="242">
        <v>5100</v>
      </c>
      <c r="F55" s="240">
        <v>501332</v>
      </c>
      <c r="J55" s="214" t="s">
        <v>327</v>
      </c>
      <c r="K55" s="243">
        <f>C53+C54+C55+C56+C57+C59+C62+C65+C67+C70</f>
        <v>5880191.300000001</v>
      </c>
    </row>
    <row r="56" spans="2:10" ht="17.25" customHeight="1">
      <c r="B56" s="239">
        <v>119400</v>
      </c>
      <c r="C56" s="240">
        <v>78640</v>
      </c>
      <c r="D56" s="241" t="s">
        <v>36</v>
      </c>
      <c r="E56" s="242">
        <v>5120</v>
      </c>
      <c r="F56" s="240">
        <v>10110</v>
      </c>
      <c r="J56" s="33"/>
    </row>
    <row r="57" spans="2:10" ht="17.25" customHeight="1">
      <c r="B57" s="239">
        <v>864000</v>
      </c>
      <c r="C57" s="240">
        <v>504000</v>
      </c>
      <c r="D57" s="241" t="s">
        <v>37</v>
      </c>
      <c r="E57" s="242">
        <v>5130</v>
      </c>
      <c r="F57" s="240">
        <v>63000</v>
      </c>
      <c r="J57" s="33"/>
    </row>
    <row r="58" spans="2:10" ht="17.25" customHeight="1">
      <c r="B58" s="239">
        <v>655316</v>
      </c>
      <c r="C58" s="492">
        <v>92073.5</v>
      </c>
      <c r="D58" s="449" t="s">
        <v>38</v>
      </c>
      <c r="E58" s="242">
        <v>5200</v>
      </c>
      <c r="F58" s="240">
        <v>16374</v>
      </c>
      <c r="J58" s="33"/>
    </row>
    <row r="59" spans="2:12" ht="17.25" customHeight="1">
      <c r="B59" s="239">
        <v>3815000</v>
      </c>
      <c r="C59" s="240">
        <v>820768.78</v>
      </c>
      <c r="D59" s="449" t="s">
        <v>39</v>
      </c>
      <c r="E59" s="242">
        <v>5250</v>
      </c>
      <c r="F59" s="240">
        <v>38568</v>
      </c>
      <c r="J59" s="33"/>
      <c r="K59" s="244"/>
      <c r="L59" s="243"/>
    </row>
    <row r="60" spans="2:12" ht="17.25" customHeight="1">
      <c r="B60" s="239"/>
      <c r="C60" s="240">
        <v>373560</v>
      </c>
      <c r="D60" s="449" t="s">
        <v>39</v>
      </c>
      <c r="E60" s="242">
        <v>6250</v>
      </c>
      <c r="F60" s="240">
        <v>0</v>
      </c>
      <c r="J60" s="33"/>
      <c r="K60" s="244"/>
      <c r="L60" s="243"/>
    </row>
    <row r="61" spans="2:10" ht="17.25" customHeight="1">
      <c r="B61" s="239">
        <v>1801720</v>
      </c>
      <c r="C61" s="240">
        <v>240425</v>
      </c>
      <c r="D61" s="241" t="s">
        <v>40</v>
      </c>
      <c r="E61" s="242">
        <v>5270</v>
      </c>
      <c r="F61" s="240">
        <v>39720</v>
      </c>
      <c r="J61" s="33"/>
    </row>
    <row r="62" spans="2:10" ht="17.25" customHeight="1">
      <c r="B62" s="239"/>
      <c r="C62" s="240">
        <v>313014.52</v>
      </c>
      <c r="D62" s="241" t="s">
        <v>40</v>
      </c>
      <c r="E62" s="242">
        <v>6270</v>
      </c>
      <c r="F62" s="240">
        <v>0</v>
      </c>
      <c r="J62" s="33"/>
    </row>
    <row r="63" spans="2:10" ht="17.25" customHeight="1">
      <c r="B63" s="239">
        <v>219000</v>
      </c>
      <c r="C63" s="240">
        <v>90903.39</v>
      </c>
      <c r="D63" s="241" t="s">
        <v>41</v>
      </c>
      <c r="E63" s="242">
        <v>5300</v>
      </c>
      <c r="F63" s="240">
        <v>14847.51</v>
      </c>
      <c r="J63" s="33"/>
    </row>
    <row r="64" spans="2:10" ht="17.25" customHeight="1">
      <c r="B64" s="239"/>
      <c r="C64" s="226"/>
      <c r="D64" s="241" t="s">
        <v>41</v>
      </c>
      <c r="E64" s="242">
        <v>6300</v>
      </c>
      <c r="F64" s="240">
        <v>0</v>
      </c>
      <c r="H64" s="214" t="s">
        <v>8</v>
      </c>
      <c r="J64" s="33"/>
    </row>
    <row r="65" spans="2:10" ht="17.25" customHeight="1">
      <c r="B65" s="239">
        <v>1676000</v>
      </c>
      <c r="C65" s="240"/>
      <c r="D65" s="241" t="s">
        <v>42</v>
      </c>
      <c r="E65" s="242">
        <v>5400</v>
      </c>
      <c r="F65" s="240">
        <v>0</v>
      </c>
      <c r="J65" s="33"/>
    </row>
    <row r="66" spans="2:10" ht="17.25" customHeight="1">
      <c r="B66" s="239"/>
      <c r="C66" s="240">
        <v>712000</v>
      </c>
      <c r="D66" s="241" t="s">
        <v>42</v>
      </c>
      <c r="E66" s="242">
        <v>6400</v>
      </c>
      <c r="F66" s="240">
        <v>0</v>
      </c>
      <c r="J66" s="33"/>
    </row>
    <row r="67" spans="2:10" ht="17.25" customHeight="1">
      <c r="B67" s="239">
        <v>177400</v>
      </c>
      <c r="C67" s="240"/>
      <c r="D67" s="241" t="s">
        <v>43</v>
      </c>
      <c r="E67" s="242">
        <v>5450</v>
      </c>
      <c r="F67" s="240">
        <v>0</v>
      </c>
      <c r="J67" s="33"/>
    </row>
    <row r="68" spans="2:10" ht="17.25" customHeight="1">
      <c r="B68" s="239"/>
      <c r="C68" s="240">
        <v>155190</v>
      </c>
      <c r="D68" s="241" t="s">
        <v>43</v>
      </c>
      <c r="E68" s="242">
        <v>6450</v>
      </c>
      <c r="F68" s="240">
        <v>60000</v>
      </c>
      <c r="J68" s="33"/>
    </row>
    <row r="69" spans="2:10" ht="17.25" customHeight="1">
      <c r="B69" s="239">
        <v>1500000</v>
      </c>
      <c r="C69" s="240"/>
      <c r="D69" s="241" t="s">
        <v>44</v>
      </c>
      <c r="E69" s="242">
        <v>6500</v>
      </c>
      <c r="F69" s="240">
        <v>0</v>
      </c>
      <c r="J69" s="33"/>
    </row>
    <row r="70" spans="2:10" ht="17.25" customHeight="1">
      <c r="B70" s="239"/>
      <c r="C70" s="240"/>
      <c r="D70" s="241" t="s">
        <v>119</v>
      </c>
      <c r="E70" s="242">
        <v>5550</v>
      </c>
      <c r="F70" s="240">
        <v>0</v>
      </c>
      <c r="J70" s="33"/>
    </row>
    <row r="71" spans="2:10" ht="17.25" customHeight="1">
      <c r="B71" s="224">
        <v>20000</v>
      </c>
      <c r="C71" s="240"/>
      <c r="D71" s="214" t="s">
        <v>119</v>
      </c>
      <c r="E71" s="234">
        <v>6550</v>
      </c>
      <c r="F71" s="226">
        <v>0</v>
      </c>
      <c r="J71" s="33"/>
    </row>
    <row r="72" spans="2:10" ht="17.25" customHeight="1" thickBot="1">
      <c r="B72" s="231">
        <f>SUM(B53:B71)</f>
        <v>18100000</v>
      </c>
      <c r="C72" s="34">
        <f>SUM(C53:C71)</f>
        <v>7544343.19</v>
      </c>
      <c r="D72" s="245"/>
      <c r="E72" s="234"/>
      <c r="F72" s="232">
        <f>SUM(F53:F71)</f>
        <v>763619.51</v>
      </c>
      <c r="J72" s="32"/>
    </row>
    <row r="73" spans="2:10" ht="17.25" customHeight="1" thickTop="1">
      <c r="B73" s="246"/>
      <c r="C73" s="247"/>
      <c r="D73" s="248" t="s">
        <v>360</v>
      </c>
      <c r="E73" s="26">
        <v>700</v>
      </c>
      <c r="F73" s="249"/>
      <c r="J73" s="32"/>
    </row>
    <row r="74" spans="2:10" ht="17.25" customHeight="1">
      <c r="B74" s="246"/>
      <c r="C74" s="247">
        <v>3584800</v>
      </c>
      <c r="D74" s="248" t="s">
        <v>361</v>
      </c>
      <c r="E74" s="26">
        <v>3000</v>
      </c>
      <c r="F74" s="249">
        <v>442500</v>
      </c>
      <c r="J74" s="32"/>
    </row>
    <row r="75" spans="2:10" ht="17.25" customHeight="1">
      <c r="B75" s="246"/>
      <c r="C75" s="247">
        <v>314500</v>
      </c>
      <c r="D75" s="248" t="s">
        <v>362</v>
      </c>
      <c r="E75" s="26">
        <v>3000</v>
      </c>
      <c r="F75" s="249">
        <v>38500</v>
      </c>
      <c r="J75" s="32"/>
    </row>
    <row r="76" spans="2:6" ht="17.25" customHeight="1">
      <c r="B76" s="246"/>
      <c r="C76" s="247">
        <v>0</v>
      </c>
      <c r="D76" s="248" t="s">
        <v>363</v>
      </c>
      <c r="E76" s="26"/>
      <c r="F76" s="249">
        <v>0</v>
      </c>
    </row>
    <row r="77" spans="2:6" ht="17.25" customHeight="1">
      <c r="B77" s="246"/>
      <c r="C77" s="247">
        <v>424661.82</v>
      </c>
      <c r="D77" s="248" t="s">
        <v>364</v>
      </c>
      <c r="E77" s="26">
        <v>600</v>
      </c>
      <c r="F77" s="249">
        <v>0</v>
      </c>
    </row>
    <row r="78" spans="2:6" ht="17.25" customHeight="1">
      <c r="B78" s="246"/>
      <c r="C78" s="247">
        <v>302300</v>
      </c>
      <c r="D78" s="248" t="s">
        <v>614</v>
      </c>
      <c r="E78" s="26"/>
      <c r="F78" s="249">
        <v>0</v>
      </c>
    </row>
    <row r="79" spans="2:6" ht="17.25" customHeight="1">
      <c r="B79" s="233"/>
      <c r="C79" s="250">
        <v>273084.52</v>
      </c>
      <c r="D79" s="248" t="s">
        <v>456</v>
      </c>
      <c r="E79" s="234">
        <v>900</v>
      </c>
      <c r="F79" s="233">
        <f>'หมายเหตุ 2 (2)'!G10</f>
        <v>5955.7</v>
      </c>
    </row>
    <row r="80" spans="2:6" ht="17.25" customHeight="1">
      <c r="B80" s="233"/>
      <c r="C80" s="250">
        <v>19404</v>
      </c>
      <c r="D80" s="248" t="s">
        <v>512</v>
      </c>
      <c r="E80" s="234"/>
      <c r="F80" s="233">
        <v>0</v>
      </c>
    </row>
    <row r="81" spans="2:6" ht="17.25" customHeight="1">
      <c r="B81" s="233"/>
      <c r="C81" s="250"/>
      <c r="D81" s="251" t="s">
        <v>377</v>
      </c>
      <c r="E81" s="234"/>
      <c r="F81" s="233"/>
    </row>
    <row r="82" spans="2:6" ht="17.25" customHeight="1">
      <c r="B82" s="252"/>
      <c r="C82" s="250">
        <v>1033800</v>
      </c>
      <c r="D82" s="251" t="s">
        <v>365</v>
      </c>
      <c r="E82" s="234"/>
      <c r="F82" s="226">
        <v>0</v>
      </c>
    </row>
    <row r="83" spans="2:6" ht="17.25" customHeight="1">
      <c r="B83" s="252"/>
      <c r="C83" s="247">
        <v>517212</v>
      </c>
      <c r="D83" s="251" t="s">
        <v>366</v>
      </c>
      <c r="E83" s="253">
        <v>90</v>
      </c>
      <c r="F83" s="240">
        <v>264000</v>
      </c>
    </row>
    <row r="84" spans="3:6" ht="17.25" customHeight="1">
      <c r="C84" s="35">
        <f>SUM(C73:C83)</f>
        <v>6469762.34</v>
      </c>
      <c r="D84" s="241"/>
      <c r="E84" s="254"/>
      <c r="F84" s="255">
        <f>SUM(F73:F83)</f>
        <v>750955.7</v>
      </c>
    </row>
    <row r="85" spans="3:6" ht="17.25" customHeight="1">
      <c r="C85" s="31">
        <f>SUM(C84,C72)</f>
        <v>14014105.530000001</v>
      </c>
      <c r="D85" s="256" t="s">
        <v>94</v>
      </c>
      <c r="E85" s="252"/>
      <c r="F85" s="257">
        <f>SUM(F84,F72)</f>
        <v>1514575.21</v>
      </c>
    </row>
    <row r="86" spans="3:6" ht="17.25" customHeight="1">
      <c r="C86" s="226">
        <f>C37-C85</f>
        <v>7026201.18</v>
      </c>
      <c r="D86" s="258" t="s">
        <v>130</v>
      </c>
      <c r="E86" s="252"/>
      <c r="F86" s="36">
        <f>F37-F85</f>
        <v>-270183.8700000001</v>
      </c>
    </row>
    <row r="87" spans="3:6" ht="17.25" customHeight="1">
      <c r="C87" s="226"/>
      <c r="D87" s="256" t="s">
        <v>126</v>
      </c>
      <c r="E87" s="252"/>
      <c r="F87" s="226"/>
    </row>
    <row r="88" spans="3:6" ht="17.25" customHeight="1">
      <c r="C88" s="226">
        <v>0</v>
      </c>
      <c r="D88" s="258" t="s">
        <v>131</v>
      </c>
      <c r="E88" s="252"/>
      <c r="F88" s="259"/>
    </row>
    <row r="89" spans="3:11" ht="17.25" customHeight="1" thickBot="1">
      <c r="C89" s="28">
        <f>C10+C86</f>
        <v>25448890.24</v>
      </c>
      <c r="D89" s="256" t="s">
        <v>127</v>
      </c>
      <c r="E89" s="252"/>
      <c r="F89" s="232">
        <f>F10+F86</f>
        <v>25448890.22</v>
      </c>
      <c r="J89" s="243">
        <f>F89</f>
        <v>25448890.22</v>
      </c>
      <c r="K89" s="243">
        <f>'งบทดลอง (2)'!G16</f>
        <v>25448090.24</v>
      </c>
    </row>
    <row r="90" ht="17.25" customHeight="1" thickTop="1"/>
    <row r="91" spans="10:11" ht="17.25" customHeight="1">
      <c r="J91" s="243"/>
      <c r="K91" s="243">
        <f>K89-J89</f>
        <v>-799.980000000447</v>
      </c>
    </row>
    <row r="92" ht="17.25" customHeight="1"/>
    <row r="93" spans="2:11" ht="17.25" customHeight="1">
      <c r="B93" s="260"/>
      <c r="C93" s="212"/>
      <c r="D93" s="13"/>
      <c r="E93" s="13"/>
      <c r="F93" s="13"/>
      <c r="K93" s="244"/>
    </row>
    <row r="94" spans="2:11" ht="17.25" customHeight="1">
      <c r="B94" s="260"/>
      <c r="C94" s="212"/>
      <c r="D94" s="13"/>
      <c r="E94" s="13"/>
      <c r="F94" s="13"/>
      <c r="J94" s="243">
        <f>J89-C89</f>
        <v>-0.019999999552965164</v>
      </c>
      <c r="K94" s="243">
        <f>K91-K93</f>
        <v>-799.980000000447</v>
      </c>
    </row>
    <row r="95" spans="2:6" ht="17.25" customHeight="1">
      <c r="B95" s="260"/>
      <c r="C95" s="212"/>
      <c r="D95" s="213"/>
      <c r="E95" s="213"/>
      <c r="F95" s="213"/>
    </row>
    <row r="96" spans="2:6" ht="17.25">
      <c r="B96" s="212"/>
      <c r="C96" s="212"/>
      <c r="D96" s="213"/>
      <c r="E96" s="212"/>
      <c r="F96" s="212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46"/>
  <sheetViews>
    <sheetView zoomScale="90" zoomScaleNormal="90" zoomScalePageLayoutView="0" workbookViewId="0" topLeftCell="A1">
      <pane ySplit="1860" topLeftCell="A1" activePane="bottomLeft" state="split"/>
      <selection pane="topLeft" activeCell="F25" sqref="F25"/>
      <selection pane="bottomLeft" activeCell="I6" sqref="I6:J6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3" t="s">
        <v>68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24" customHeight="1">
      <c r="A2" s="553" t="s">
        <v>80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25.5" customHeight="1" hidden="1">
      <c r="A3" s="554" t="s">
        <v>537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ht="11.25" customHeight="1"/>
    <row r="5" spans="1:10" ht="18.75">
      <c r="A5" s="25"/>
      <c r="B5" s="27"/>
      <c r="C5" s="555" t="s">
        <v>69</v>
      </c>
      <c r="D5" s="552"/>
      <c r="E5" s="551" t="s">
        <v>18</v>
      </c>
      <c r="F5" s="551"/>
      <c r="G5" s="556" t="s">
        <v>16</v>
      </c>
      <c r="H5" s="556"/>
      <c r="I5" s="552" t="s">
        <v>70</v>
      </c>
      <c r="J5" s="552"/>
    </row>
    <row r="6" spans="1:10" ht="18.75">
      <c r="A6" s="444" t="s">
        <v>14</v>
      </c>
      <c r="B6" s="26" t="s">
        <v>15</v>
      </c>
      <c r="C6" s="549" t="s">
        <v>626</v>
      </c>
      <c r="D6" s="550"/>
      <c r="E6" s="551" t="s">
        <v>71</v>
      </c>
      <c r="F6" s="551"/>
      <c r="G6" s="551" t="s">
        <v>72</v>
      </c>
      <c r="H6" s="551"/>
      <c r="I6" s="552" t="s">
        <v>633</v>
      </c>
      <c r="J6" s="552"/>
    </row>
    <row r="7" spans="1:10" ht="18.75">
      <c r="A7" s="38"/>
      <c r="B7" s="39"/>
      <c r="C7" s="448" t="s">
        <v>10</v>
      </c>
      <c r="D7" s="447" t="s">
        <v>11</v>
      </c>
      <c r="E7" s="195" t="s">
        <v>10</v>
      </c>
      <c r="F7" s="195" t="s">
        <v>11</v>
      </c>
      <c r="G7" s="446" t="s">
        <v>10</v>
      </c>
      <c r="H7" s="446" t="s">
        <v>11</v>
      </c>
      <c r="I7" s="447" t="s">
        <v>10</v>
      </c>
      <c r="J7" s="447" t="s">
        <v>11</v>
      </c>
    </row>
    <row r="8" spans="1:10" ht="18.75">
      <c r="A8" s="40" t="s">
        <v>67</v>
      </c>
      <c r="B8" s="41">
        <v>10</v>
      </c>
      <c r="C8" s="42">
        <v>0</v>
      </c>
      <c r="D8" s="42"/>
      <c r="E8" s="196"/>
      <c r="F8" s="196"/>
      <c r="G8" s="43">
        <v>800</v>
      </c>
      <c r="H8" s="43"/>
      <c r="I8" s="43">
        <f>SUM(C8+E8+G8-D8-F8-H8)</f>
        <v>800</v>
      </c>
      <c r="J8" s="43"/>
    </row>
    <row r="9" spans="1:10" ht="18.75">
      <c r="A9" s="40" t="s">
        <v>572</v>
      </c>
      <c r="B9" s="41">
        <v>21</v>
      </c>
      <c r="C9" s="42">
        <v>0</v>
      </c>
      <c r="D9" s="42"/>
      <c r="E9" s="196"/>
      <c r="F9" s="196"/>
      <c r="G9" s="43">
        <v>0</v>
      </c>
      <c r="H9" s="43"/>
      <c r="I9" s="43">
        <f>SUM(C9+E9+G9-D9-F9-H9)</f>
        <v>0</v>
      </c>
      <c r="J9" s="43"/>
    </row>
    <row r="10" spans="1:10" ht="18.75">
      <c r="A10" s="40" t="s">
        <v>576</v>
      </c>
      <c r="B10" s="41">
        <v>22</v>
      </c>
      <c r="C10" s="42">
        <v>22161204.45</v>
      </c>
      <c r="D10" s="42"/>
      <c r="E10" s="196"/>
      <c r="F10" s="196"/>
      <c r="G10" s="43">
        <v>1165127.38</v>
      </c>
      <c r="H10" s="43">
        <v>256190.28</v>
      </c>
      <c r="I10" s="43">
        <f aca="true" t="shared" si="0" ref="I10:I33">SUM(C10+E10+G10-D10-F10-H10)</f>
        <v>23070141.549999997</v>
      </c>
      <c r="J10" s="43"/>
    </row>
    <row r="11" spans="1:13" ht="18.75">
      <c r="A11" s="40" t="s">
        <v>347</v>
      </c>
      <c r="B11" s="41">
        <v>22</v>
      </c>
      <c r="C11" s="31">
        <v>3007249.7</v>
      </c>
      <c r="D11" s="31"/>
      <c r="E11" s="197"/>
      <c r="F11" s="197"/>
      <c r="G11" s="35">
        <v>8110</v>
      </c>
      <c r="H11" s="35">
        <v>1253030.95</v>
      </c>
      <c r="I11" s="43">
        <f t="shared" si="0"/>
        <v>1762328.7500000002</v>
      </c>
      <c r="J11" s="43"/>
      <c r="M11" s="6">
        <f>SUM(I10:I13)</f>
        <v>25448090.24</v>
      </c>
    </row>
    <row r="12" spans="1:10" ht="18.75">
      <c r="A12" s="40" t="s">
        <v>113</v>
      </c>
      <c r="B12" s="41">
        <v>22</v>
      </c>
      <c r="C12" s="31">
        <v>550619.94</v>
      </c>
      <c r="D12" s="31"/>
      <c r="E12" s="197"/>
      <c r="F12" s="197"/>
      <c r="G12" s="35">
        <v>65000</v>
      </c>
      <c r="H12" s="35"/>
      <c r="I12" s="43">
        <f>SUM(C12+E12+G12-D12-F12-H12)</f>
        <v>615619.94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7"/>
      <c r="F13" s="197"/>
      <c r="G13" s="35"/>
      <c r="H13" s="35"/>
      <c r="I13" s="43">
        <f>SUM(C13+E13+G13-D13-F13-H13)</f>
        <v>0</v>
      </c>
      <c r="J13" s="43"/>
    </row>
    <row r="14" spans="1:10" ht="18.75">
      <c r="A14" s="40" t="s">
        <v>575</v>
      </c>
      <c r="B14" s="41">
        <v>21</v>
      </c>
      <c r="C14" s="31"/>
      <c r="D14" s="31"/>
      <c r="E14" s="197"/>
      <c r="F14" s="197"/>
      <c r="G14" s="35"/>
      <c r="H14" s="35"/>
      <c r="I14" s="43">
        <f>SUM(C14+E14+G14-D14-F14-H14)</f>
        <v>0</v>
      </c>
      <c r="J14" s="43"/>
    </row>
    <row r="15" spans="1:10" ht="18.75">
      <c r="A15" s="40" t="s">
        <v>296</v>
      </c>
      <c r="B15" s="41">
        <v>90</v>
      </c>
      <c r="C15" s="31"/>
      <c r="D15" s="31"/>
      <c r="E15" s="197"/>
      <c r="F15" s="197"/>
      <c r="G15" s="35"/>
      <c r="H15" s="35"/>
      <c r="I15" s="43">
        <f>SUM(C15+E15+G15-D15-F15-H15)</f>
        <v>0</v>
      </c>
      <c r="J15" s="43"/>
    </row>
    <row r="16" spans="1:10" ht="18.75">
      <c r="A16" s="40" t="s">
        <v>297</v>
      </c>
      <c r="B16" s="41"/>
      <c r="C16" s="31">
        <v>490000</v>
      </c>
      <c r="D16" s="31"/>
      <c r="E16" s="197"/>
      <c r="F16" s="197"/>
      <c r="G16" s="35"/>
      <c r="H16" s="35">
        <v>65000</v>
      </c>
      <c r="I16" s="43">
        <f>SUM(C16+E16+G16-D16-F16-H16)</f>
        <v>425000</v>
      </c>
      <c r="J16" s="43"/>
    </row>
    <row r="17" spans="1:10" ht="18.75">
      <c r="A17" s="40" t="s">
        <v>82</v>
      </c>
      <c r="B17" s="41">
        <v>90</v>
      </c>
      <c r="C17" s="31">
        <v>41100</v>
      </c>
      <c r="D17" s="31"/>
      <c r="E17" s="197"/>
      <c r="F17" s="197"/>
      <c r="G17" s="35">
        <v>264000</v>
      </c>
      <c r="H17" s="35"/>
      <c r="I17" s="43">
        <f t="shared" si="0"/>
        <v>305100</v>
      </c>
      <c r="J17" s="43"/>
    </row>
    <row r="18" spans="1:10" ht="18.75">
      <c r="A18" s="40" t="s">
        <v>509</v>
      </c>
      <c r="B18" s="41"/>
      <c r="C18" s="31"/>
      <c r="D18" s="31">
        <v>0</v>
      </c>
      <c r="E18" s="197"/>
      <c r="F18" s="197"/>
      <c r="G18" s="35"/>
      <c r="H18" s="35"/>
      <c r="I18" s="43"/>
      <c r="J18" s="43">
        <v>0</v>
      </c>
    </row>
    <row r="19" spans="1:10" ht="18.75">
      <c r="A19" s="40" t="s">
        <v>380</v>
      </c>
      <c r="B19" s="41"/>
      <c r="C19" s="31">
        <v>1122</v>
      </c>
      <c r="D19" s="31"/>
      <c r="E19" s="197"/>
      <c r="F19" s="197"/>
      <c r="G19" s="35"/>
      <c r="H19" s="35"/>
      <c r="I19" s="43">
        <f t="shared" si="0"/>
        <v>1122</v>
      </c>
      <c r="J19" s="43"/>
    </row>
    <row r="20" spans="1:10" ht="18.75">
      <c r="A20" s="40" t="s">
        <v>328</v>
      </c>
      <c r="B20" s="41">
        <v>704</v>
      </c>
      <c r="C20" s="31">
        <v>0</v>
      </c>
      <c r="D20" s="31"/>
      <c r="E20" s="197"/>
      <c r="F20" s="197"/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281814</v>
      </c>
      <c r="D21" s="31"/>
      <c r="E21" s="197"/>
      <c r="F21" s="197"/>
      <c r="G21" s="35">
        <v>19668</v>
      </c>
      <c r="H21" s="35"/>
      <c r="I21" s="43">
        <f t="shared" si="0"/>
        <v>301482</v>
      </c>
      <c r="J21" s="43"/>
    </row>
    <row r="22" spans="1:10" ht="18.75">
      <c r="A22" s="40" t="s">
        <v>56</v>
      </c>
      <c r="B22" s="41">
        <v>100</v>
      </c>
      <c r="C22" s="31">
        <v>3360954</v>
      </c>
      <c r="D22" s="31"/>
      <c r="E22" s="197"/>
      <c r="F22" s="197"/>
      <c r="G22" s="35">
        <v>501332</v>
      </c>
      <c r="H22" s="35"/>
      <c r="I22" s="43">
        <f t="shared" si="0"/>
        <v>3862286</v>
      </c>
      <c r="J22" s="43"/>
    </row>
    <row r="23" spans="1:10" ht="18.75">
      <c r="A23" s="40" t="s">
        <v>57</v>
      </c>
      <c r="B23" s="41">
        <v>120</v>
      </c>
      <c r="C23" s="31">
        <v>68530</v>
      </c>
      <c r="D23" s="31"/>
      <c r="E23" s="197"/>
      <c r="F23" s="197"/>
      <c r="G23" s="35">
        <v>10110</v>
      </c>
      <c r="H23" s="35"/>
      <c r="I23" s="43">
        <f t="shared" si="0"/>
        <v>78640</v>
      </c>
      <c r="J23" s="43"/>
    </row>
    <row r="24" spans="1:10" ht="18.75">
      <c r="A24" s="44" t="s">
        <v>58</v>
      </c>
      <c r="B24" s="45">
        <v>130</v>
      </c>
      <c r="C24" s="46">
        <v>441000</v>
      </c>
      <c r="D24" s="46"/>
      <c r="E24" s="198"/>
      <c r="F24" s="198"/>
      <c r="G24" s="35">
        <v>63000</v>
      </c>
      <c r="H24" s="47"/>
      <c r="I24" s="43">
        <f t="shared" si="0"/>
        <v>504000</v>
      </c>
      <c r="J24" s="43"/>
    </row>
    <row r="25" spans="1:10" ht="18.75">
      <c r="A25" s="40" t="s">
        <v>59</v>
      </c>
      <c r="B25" s="41">
        <v>200</v>
      </c>
      <c r="C25" s="31">
        <v>75699.5</v>
      </c>
      <c r="D25" s="31"/>
      <c r="E25" s="197"/>
      <c r="F25" s="197"/>
      <c r="G25" s="35">
        <v>16374</v>
      </c>
      <c r="H25" s="35"/>
      <c r="I25" s="43">
        <f t="shared" si="0"/>
        <v>92073.5</v>
      </c>
      <c r="J25" s="43"/>
    </row>
    <row r="26" spans="1:10" ht="18.75">
      <c r="A26" s="40" t="s">
        <v>60</v>
      </c>
      <c r="B26" s="41">
        <v>250</v>
      </c>
      <c r="C26" s="31">
        <v>1155760.78</v>
      </c>
      <c r="D26" s="31"/>
      <c r="E26" s="197"/>
      <c r="F26" s="197"/>
      <c r="G26" s="35">
        <v>38568</v>
      </c>
      <c r="H26" s="35"/>
      <c r="I26" s="43">
        <f t="shared" si="0"/>
        <v>1194328.78</v>
      </c>
      <c r="J26" s="43"/>
    </row>
    <row r="27" spans="1:10" ht="18.75">
      <c r="A27" s="40" t="s">
        <v>61</v>
      </c>
      <c r="B27" s="41">
        <v>270</v>
      </c>
      <c r="C27" s="31">
        <v>513719.52</v>
      </c>
      <c r="D27" s="31"/>
      <c r="E27" s="197"/>
      <c r="F27" s="197"/>
      <c r="G27" s="35">
        <v>39720</v>
      </c>
      <c r="H27" s="35"/>
      <c r="I27" s="43">
        <f t="shared" si="0"/>
        <v>553439.52</v>
      </c>
      <c r="J27" s="43"/>
    </row>
    <row r="28" spans="1:10" ht="18.75">
      <c r="A28" s="40" t="s">
        <v>62</v>
      </c>
      <c r="B28" s="41">
        <v>300</v>
      </c>
      <c r="C28" s="31">
        <v>76055.88</v>
      </c>
      <c r="D28" s="31"/>
      <c r="E28" s="197"/>
      <c r="F28" s="197"/>
      <c r="G28" s="35">
        <v>14847.51</v>
      </c>
      <c r="H28" s="35"/>
      <c r="I28" s="43">
        <f t="shared" si="0"/>
        <v>90903.39</v>
      </c>
      <c r="J28" s="43"/>
    </row>
    <row r="29" spans="1:10" ht="18.75">
      <c r="A29" s="40" t="s">
        <v>74</v>
      </c>
      <c r="B29" s="41">
        <v>400</v>
      </c>
      <c r="C29" s="31">
        <v>712000</v>
      </c>
      <c r="D29" s="31"/>
      <c r="E29" s="197"/>
      <c r="F29" s="197"/>
      <c r="G29" s="35"/>
      <c r="H29" s="35"/>
      <c r="I29" s="43">
        <f t="shared" si="0"/>
        <v>712000</v>
      </c>
      <c r="J29" s="43"/>
    </row>
    <row r="30" spans="1:10" ht="18.75">
      <c r="A30" s="40" t="s">
        <v>75</v>
      </c>
      <c r="B30" s="41">
        <v>450</v>
      </c>
      <c r="C30" s="31">
        <v>95190</v>
      </c>
      <c r="D30" s="31"/>
      <c r="E30" s="197"/>
      <c r="F30" s="197"/>
      <c r="G30" s="35">
        <v>60000</v>
      </c>
      <c r="H30" s="35"/>
      <c r="I30" s="43">
        <f t="shared" si="0"/>
        <v>155190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197"/>
      <c r="F31" s="197"/>
      <c r="G31" s="35"/>
      <c r="H31" s="35"/>
      <c r="I31" s="43">
        <f t="shared" si="0"/>
        <v>0</v>
      </c>
      <c r="J31" s="43"/>
    </row>
    <row r="32" spans="1:10" ht="18.75">
      <c r="A32" s="40" t="s">
        <v>122</v>
      </c>
      <c r="B32" s="41">
        <v>550</v>
      </c>
      <c r="C32" s="31"/>
      <c r="D32" s="31"/>
      <c r="E32" s="197"/>
      <c r="F32" s="197"/>
      <c r="G32" s="35"/>
      <c r="H32" s="35"/>
      <c r="I32" s="43">
        <f t="shared" si="0"/>
        <v>0</v>
      </c>
      <c r="J32" s="43"/>
    </row>
    <row r="33" spans="1:10" ht="18.75">
      <c r="A33" s="40" t="s">
        <v>421</v>
      </c>
      <c r="B33" s="41"/>
      <c r="C33" s="31">
        <v>3418300</v>
      </c>
      <c r="D33" s="31"/>
      <c r="E33" s="197"/>
      <c r="F33" s="197"/>
      <c r="G33" s="35">
        <v>481000</v>
      </c>
      <c r="H33" s="35"/>
      <c r="I33" s="43">
        <f t="shared" si="0"/>
        <v>3899300</v>
      </c>
      <c r="J33" s="43"/>
    </row>
    <row r="34" spans="1:10" ht="18.75">
      <c r="A34" s="48" t="s">
        <v>77</v>
      </c>
      <c r="B34" s="41">
        <v>821</v>
      </c>
      <c r="C34" s="31"/>
      <c r="D34" s="31">
        <v>17953744.29</v>
      </c>
      <c r="E34" s="197"/>
      <c r="F34" s="197">
        <v>0.02</v>
      </c>
      <c r="G34" s="35"/>
      <c r="H34" s="35">
        <v>1169335.71</v>
      </c>
      <c r="I34" s="35"/>
      <c r="J34" s="43">
        <f>SUM(D34+F34+H34-C34-E34-G34)</f>
        <v>19123080.02</v>
      </c>
    </row>
    <row r="35" spans="1:10" ht="18.75">
      <c r="A35" s="40" t="s">
        <v>394</v>
      </c>
      <c r="B35" s="41">
        <v>900</v>
      </c>
      <c r="C35" s="31"/>
      <c r="D35" s="31">
        <v>105903.95</v>
      </c>
      <c r="E35" s="197">
        <v>0.02</v>
      </c>
      <c r="F35" s="197"/>
      <c r="G35" s="35">
        <v>5955.7</v>
      </c>
      <c r="H35" s="35">
        <v>10055.65</v>
      </c>
      <c r="I35" s="35"/>
      <c r="J35" s="43">
        <f>SUM(D35+F35+H35-C35-E35-G35)</f>
        <v>110003.87999999999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7"/>
      <c r="F36" s="197"/>
      <c r="G36" s="35"/>
      <c r="H36" s="35"/>
      <c r="I36" s="35"/>
      <c r="J36" s="43">
        <f>SUM(D36+F36+H36-C36-E36-G36)</f>
        <v>40</v>
      </c>
    </row>
    <row r="37" spans="1:10" ht="18.75">
      <c r="A37" s="40" t="s">
        <v>132</v>
      </c>
      <c r="B37" s="41"/>
      <c r="C37" s="31"/>
      <c r="D37" s="31">
        <v>866696</v>
      </c>
      <c r="E37" s="197"/>
      <c r="F37" s="197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0</v>
      </c>
      <c r="E38" s="197"/>
      <c r="F38" s="197"/>
      <c r="G38" s="35"/>
      <c r="H38" s="35"/>
      <c r="I38" s="35">
        <v>0</v>
      </c>
      <c r="J38" s="43">
        <f>SUM(D38+F38+H38-C38-E38-G38-I38)</f>
        <v>0</v>
      </c>
    </row>
    <row r="39" spans="1:10" ht="18.75">
      <c r="A39" s="48" t="s">
        <v>494</v>
      </c>
      <c r="B39" s="41"/>
      <c r="C39" s="31"/>
      <c r="D39" s="31">
        <v>0</v>
      </c>
      <c r="E39" s="197"/>
      <c r="F39" s="197"/>
      <c r="G39" s="35"/>
      <c r="H39" s="35"/>
      <c r="I39" s="35">
        <v>0</v>
      </c>
      <c r="J39" s="43">
        <f>SUM(D39+F39+H39-C39-E39-G39-I39)</f>
        <v>0</v>
      </c>
    </row>
    <row r="40" spans="1:10" ht="18.75">
      <c r="A40" s="48" t="s">
        <v>355</v>
      </c>
      <c r="B40" s="41"/>
      <c r="C40" s="31"/>
      <c r="D40" s="31">
        <v>1036619.94</v>
      </c>
      <c r="E40" s="197"/>
      <c r="F40" s="197"/>
      <c r="G40" s="35"/>
      <c r="H40" s="35"/>
      <c r="I40" s="35">
        <v>0</v>
      </c>
      <c r="J40" s="43">
        <f>SUM(D40+F40+H40-C40-E40-G40)</f>
        <v>1036619.94</v>
      </c>
    </row>
    <row r="41" spans="1:10" ht="18.75">
      <c r="A41" s="48" t="s">
        <v>120</v>
      </c>
      <c r="B41" s="41">
        <v>700</v>
      </c>
      <c r="C41" s="31"/>
      <c r="D41" s="31">
        <v>8808029.46</v>
      </c>
      <c r="E41" s="197"/>
      <c r="F41" s="197"/>
      <c r="G41" s="35"/>
      <c r="H41" s="35"/>
      <c r="I41" s="49"/>
      <c r="J41" s="43">
        <f>SUM(D41+F41+H41-C41-E41-G41)</f>
        <v>8808029.46</v>
      </c>
    </row>
    <row r="42" spans="1:10" ht="18.75">
      <c r="A42" s="48" t="s">
        <v>100</v>
      </c>
      <c r="B42" s="41"/>
      <c r="C42" s="36"/>
      <c r="D42" s="36">
        <v>7679286.13</v>
      </c>
      <c r="E42" s="199"/>
      <c r="F42" s="199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36450319.769999996</v>
      </c>
      <c r="D43" s="28">
        <f>SUM(D8:D42)</f>
        <v>36450319.77</v>
      </c>
      <c r="E43" s="200">
        <f>SUM(E8:E42)</f>
        <v>0.02</v>
      </c>
      <c r="F43" s="200">
        <f>SUM(F8:F42)</f>
        <v>0.02</v>
      </c>
      <c r="G43" s="34">
        <f>SUM(G8:G42)</f>
        <v>2753612.59</v>
      </c>
      <c r="H43" s="34">
        <f>SUM(H8:H42)</f>
        <v>2753612.59</v>
      </c>
      <c r="I43" s="34">
        <f>SUM(I8:I42)</f>
        <v>37623755.43</v>
      </c>
      <c r="J43" s="34">
        <f>SUM(J8:J42)</f>
        <v>37623755.43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120"/>
  <sheetViews>
    <sheetView tabSelected="1" zoomScale="115" zoomScaleNormal="115" zoomScalePageLayoutView="0" workbookViewId="0" topLeftCell="A76">
      <selection activeCell="F82" sqref="F82"/>
    </sheetView>
  </sheetViews>
  <sheetFormatPr defaultColWidth="9.140625" defaultRowHeight="21.75"/>
  <cols>
    <col min="1" max="1" width="53.8515625" style="12" customWidth="1"/>
    <col min="2" max="2" width="7.7109375" style="261" customWidth="1"/>
    <col min="3" max="3" width="14.00390625" style="210" customWidth="1"/>
    <col min="4" max="4" width="15.28125" style="262" customWidth="1"/>
    <col min="5" max="5" width="13.8515625" style="210" customWidth="1"/>
    <col min="6" max="16384" width="9.140625" style="12" customWidth="1"/>
  </cols>
  <sheetData>
    <row r="1" ht="15" customHeight="1">
      <c r="E1" s="262" t="s">
        <v>140</v>
      </c>
    </row>
    <row r="2" spans="1:5" ht="15.75">
      <c r="A2" s="557" t="s">
        <v>619</v>
      </c>
      <c r="B2" s="557"/>
      <c r="C2" s="557"/>
      <c r="D2" s="557"/>
      <c r="E2" s="557"/>
    </row>
    <row r="3" spans="1:5" ht="15.75">
      <c r="A3" s="557" t="s">
        <v>141</v>
      </c>
      <c r="B3" s="557"/>
      <c r="C3" s="557"/>
      <c r="D3" s="557"/>
      <c r="E3" s="557"/>
    </row>
    <row r="4" spans="1:5" ht="15.75">
      <c r="A4" s="557" t="s">
        <v>624</v>
      </c>
      <c r="B4" s="557"/>
      <c r="C4" s="557"/>
      <c r="D4" s="557"/>
      <c r="E4" s="557"/>
    </row>
    <row r="5" spans="1:5" ht="15.75">
      <c r="A5" s="263"/>
      <c r="B5" s="264" t="s">
        <v>15</v>
      </c>
      <c r="C5" s="265" t="s">
        <v>21</v>
      </c>
      <c r="D5" s="266" t="s">
        <v>280</v>
      </c>
      <c r="E5" s="265" t="s">
        <v>23</v>
      </c>
    </row>
    <row r="6" spans="1:5" ht="15.75">
      <c r="A6" s="267" t="s">
        <v>142</v>
      </c>
      <c r="B6" s="268"/>
      <c r="C6" s="269"/>
      <c r="D6" s="270"/>
      <c r="E6" s="271"/>
    </row>
    <row r="7" spans="1:5" ht="15.75">
      <c r="A7" s="272" t="s">
        <v>143</v>
      </c>
      <c r="B7" s="273" t="s">
        <v>215</v>
      </c>
      <c r="C7" s="274"/>
      <c r="D7" s="275"/>
      <c r="E7" s="274"/>
    </row>
    <row r="8" spans="1:5" ht="15.75">
      <c r="A8" s="272" t="s">
        <v>144</v>
      </c>
      <c r="B8" s="273" t="s">
        <v>216</v>
      </c>
      <c r="C8" s="274">
        <v>20000</v>
      </c>
      <c r="D8" s="275">
        <v>23369.9</v>
      </c>
      <c r="E8" s="274">
        <v>0</v>
      </c>
    </row>
    <row r="9" spans="1:5" ht="15.75">
      <c r="A9" s="272" t="s">
        <v>145</v>
      </c>
      <c r="B9" s="273" t="s">
        <v>217</v>
      </c>
      <c r="C9" s="274">
        <v>75000</v>
      </c>
      <c r="D9" s="275">
        <v>121401.2</v>
      </c>
      <c r="E9" s="274">
        <v>3290.35</v>
      </c>
    </row>
    <row r="10" spans="1:5" ht="13.5" customHeight="1">
      <c r="A10" s="272" t="s">
        <v>146</v>
      </c>
      <c r="B10" s="273" t="s">
        <v>218</v>
      </c>
      <c r="C10" s="274">
        <v>0</v>
      </c>
      <c r="D10" s="275"/>
      <c r="E10" s="274">
        <v>0</v>
      </c>
    </row>
    <row r="11" spans="1:5" ht="13.5" customHeight="1">
      <c r="A11" s="272" t="s">
        <v>147</v>
      </c>
      <c r="B11" s="273" t="s">
        <v>219</v>
      </c>
      <c r="C11" s="274">
        <v>0</v>
      </c>
      <c r="D11" s="275"/>
      <c r="E11" s="274">
        <v>0</v>
      </c>
    </row>
    <row r="12" spans="1:5" ht="14.25" customHeight="1">
      <c r="A12" s="272" t="s">
        <v>149</v>
      </c>
      <c r="B12" s="273" t="s">
        <v>220</v>
      </c>
      <c r="C12" s="274">
        <v>0</v>
      </c>
      <c r="D12" s="275"/>
      <c r="E12" s="274">
        <v>0</v>
      </c>
    </row>
    <row r="13" spans="1:5" ht="13.5" customHeight="1">
      <c r="A13" s="276" t="s">
        <v>148</v>
      </c>
      <c r="B13" s="277" t="s">
        <v>221</v>
      </c>
      <c r="C13" s="278">
        <v>0</v>
      </c>
      <c r="D13" s="279"/>
      <c r="E13" s="280">
        <v>0</v>
      </c>
    </row>
    <row r="14" spans="1:5" ht="15.75">
      <c r="A14" s="281" t="s">
        <v>64</v>
      </c>
      <c r="B14" s="264"/>
      <c r="C14" s="282">
        <f>SUM(C7:C13)</f>
        <v>95000</v>
      </c>
      <c r="D14" s="282">
        <f>SUM(D7:D13)</f>
        <v>144771.1</v>
      </c>
      <c r="E14" s="282">
        <f>SUM(E7:E13)</f>
        <v>3290.35</v>
      </c>
    </row>
    <row r="15" spans="1:5" ht="15.75">
      <c r="A15" s="267" t="s">
        <v>150</v>
      </c>
      <c r="B15" s="283" t="s">
        <v>222</v>
      </c>
      <c r="C15" s="284"/>
      <c r="D15" s="211"/>
      <c r="E15" s="271"/>
    </row>
    <row r="16" spans="1:5" ht="13.5" customHeight="1">
      <c r="A16" s="272" t="s">
        <v>151</v>
      </c>
      <c r="B16" s="273" t="s">
        <v>223</v>
      </c>
      <c r="C16" s="274"/>
      <c r="D16" s="275"/>
      <c r="E16" s="274">
        <v>0</v>
      </c>
    </row>
    <row r="17" spans="1:5" ht="15.75">
      <c r="A17" s="272" t="s">
        <v>152</v>
      </c>
      <c r="B17" s="273" t="s">
        <v>224</v>
      </c>
      <c r="C17" s="274"/>
      <c r="D17" s="275"/>
      <c r="E17" s="274">
        <v>0</v>
      </c>
    </row>
    <row r="18" spans="1:5" ht="13.5" customHeight="1">
      <c r="A18" s="272" t="s">
        <v>153</v>
      </c>
      <c r="B18" s="273" t="s">
        <v>225</v>
      </c>
      <c r="C18" s="274"/>
      <c r="D18" s="275"/>
      <c r="E18" s="274">
        <v>0</v>
      </c>
    </row>
    <row r="19" spans="1:5" ht="15.75">
      <c r="A19" s="272" t="s">
        <v>154</v>
      </c>
      <c r="B19" s="273" t="s">
        <v>226</v>
      </c>
      <c r="C19" s="274"/>
      <c r="D19" s="275"/>
      <c r="E19" s="274"/>
    </row>
    <row r="20" spans="1:5" ht="15.75">
      <c r="A20" s="272" t="s">
        <v>155</v>
      </c>
      <c r="B20" s="273" t="s">
        <v>227</v>
      </c>
      <c r="C20" s="274">
        <v>2000</v>
      </c>
      <c r="D20" s="275">
        <v>746</v>
      </c>
      <c r="E20" s="274">
        <v>78</v>
      </c>
    </row>
    <row r="21" spans="1:5" ht="15.75">
      <c r="A21" s="272" t="s">
        <v>156</v>
      </c>
      <c r="B21" s="273" t="s">
        <v>228</v>
      </c>
      <c r="C21" s="274"/>
      <c r="D21" s="275"/>
      <c r="E21" s="274"/>
    </row>
    <row r="22" spans="1:5" ht="15.75">
      <c r="A22" s="272" t="s">
        <v>157</v>
      </c>
      <c r="B22" s="273" t="s">
        <v>229</v>
      </c>
      <c r="C22" s="274">
        <v>5000</v>
      </c>
      <c r="D22" s="275"/>
      <c r="E22" s="274">
        <v>0</v>
      </c>
    </row>
    <row r="23" spans="1:5" ht="15.75">
      <c r="A23" s="272" t="s">
        <v>158</v>
      </c>
      <c r="B23" s="273" t="s">
        <v>230</v>
      </c>
      <c r="C23" s="274"/>
      <c r="D23" s="275"/>
      <c r="E23" s="274"/>
    </row>
    <row r="24" spans="1:5" ht="15.75">
      <c r="A24" s="272" t="s">
        <v>159</v>
      </c>
      <c r="B24" s="273"/>
      <c r="C24" s="274"/>
      <c r="D24" s="275"/>
      <c r="E24" s="274"/>
    </row>
    <row r="25" spans="1:5" ht="15.75">
      <c r="A25" s="272" t="s">
        <v>160</v>
      </c>
      <c r="B25" s="273" t="s">
        <v>231</v>
      </c>
      <c r="C25" s="274"/>
      <c r="D25" s="275"/>
      <c r="E25" s="274"/>
    </row>
    <row r="26" spans="1:5" ht="15.75">
      <c r="A26" s="272" t="s">
        <v>161</v>
      </c>
      <c r="B26" s="273" t="s">
        <v>232</v>
      </c>
      <c r="C26" s="274">
        <v>200</v>
      </c>
      <c r="D26" s="275">
        <v>160</v>
      </c>
      <c r="E26" s="274">
        <v>0</v>
      </c>
    </row>
    <row r="27" spans="1:5" ht="15.75">
      <c r="A27" s="272" t="s">
        <v>162</v>
      </c>
      <c r="B27" s="273"/>
      <c r="C27" s="274"/>
      <c r="D27" s="275"/>
      <c r="E27" s="274"/>
    </row>
    <row r="28" spans="1:5" ht="15.75">
      <c r="A28" s="272" t="s">
        <v>163</v>
      </c>
      <c r="B28" s="273" t="s">
        <v>233</v>
      </c>
      <c r="C28" s="274"/>
      <c r="D28" s="275"/>
      <c r="E28" s="274">
        <v>0</v>
      </c>
    </row>
    <row r="29" spans="1:5" ht="12.75" customHeight="1">
      <c r="A29" s="272" t="s">
        <v>164</v>
      </c>
      <c r="B29" s="273" t="s">
        <v>234</v>
      </c>
      <c r="C29" s="274"/>
      <c r="D29" s="275"/>
      <c r="E29" s="274">
        <v>0</v>
      </c>
    </row>
    <row r="30" spans="1:5" ht="13.5" customHeight="1">
      <c r="A30" s="272" t="s">
        <v>165</v>
      </c>
      <c r="B30" s="273" t="s">
        <v>235</v>
      </c>
      <c r="C30" s="274"/>
      <c r="D30" s="275"/>
      <c r="E30" s="274">
        <v>0</v>
      </c>
    </row>
    <row r="31" spans="1:5" ht="15.75">
      <c r="A31" s="272" t="s">
        <v>166</v>
      </c>
      <c r="B31" s="273" t="s">
        <v>236</v>
      </c>
      <c r="C31" s="274"/>
      <c r="D31" s="275"/>
      <c r="E31" s="274">
        <v>0</v>
      </c>
    </row>
    <row r="32" spans="1:5" ht="15.75">
      <c r="A32" s="272" t="s">
        <v>167</v>
      </c>
      <c r="B32" s="273" t="s">
        <v>237</v>
      </c>
      <c r="C32" s="274"/>
      <c r="D32" s="275"/>
      <c r="E32" s="274">
        <v>0</v>
      </c>
    </row>
    <row r="33" spans="1:5" ht="14.25" customHeight="1">
      <c r="A33" s="272" t="s">
        <v>169</v>
      </c>
      <c r="B33" s="273" t="s">
        <v>238</v>
      </c>
      <c r="C33" s="274"/>
      <c r="D33" s="275"/>
      <c r="E33" s="274">
        <v>0</v>
      </c>
    </row>
    <row r="34" spans="1:5" ht="15.75">
      <c r="A34" s="272" t="s">
        <v>168</v>
      </c>
      <c r="B34" s="273" t="s">
        <v>239</v>
      </c>
      <c r="C34" s="274">
        <v>2000</v>
      </c>
      <c r="D34" s="275">
        <v>800</v>
      </c>
      <c r="E34" s="274">
        <v>800</v>
      </c>
    </row>
    <row r="35" spans="1:5" ht="14.25" customHeight="1">
      <c r="A35" s="272" t="s">
        <v>170</v>
      </c>
      <c r="B35" s="273" t="s">
        <v>240</v>
      </c>
      <c r="C35" s="274"/>
      <c r="D35" s="275"/>
      <c r="E35" s="274">
        <v>0</v>
      </c>
    </row>
    <row r="36" spans="1:5" ht="15.75">
      <c r="A36" s="272" t="s">
        <v>171</v>
      </c>
      <c r="B36" s="273" t="s">
        <v>241</v>
      </c>
      <c r="C36" s="274"/>
      <c r="D36" s="275"/>
      <c r="E36" s="274">
        <v>0</v>
      </c>
    </row>
    <row r="37" spans="1:5" ht="15.75">
      <c r="A37" s="272" t="s">
        <v>172</v>
      </c>
      <c r="B37" s="273" t="s">
        <v>242</v>
      </c>
      <c r="C37" s="274">
        <v>45000</v>
      </c>
      <c r="D37" s="275"/>
      <c r="E37" s="274">
        <v>0</v>
      </c>
    </row>
    <row r="38" spans="1:5" ht="15.75">
      <c r="A38" s="272" t="s">
        <v>173</v>
      </c>
      <c r="B38" s="273" t="s">
        <v>243</v>
      </c>
      <c r="C38" s="274">
        <v>200</v>
      </c>
      <c r="D38" s="275"/>
      <c r="E38" s="274"/>
    </row>
    <row r="39" spans="1:5" ht="15.75">
      <c r="A39" s="272" t="s">
        <v>174</v>
      </c>
      <c r="B39" s="273" t="s">
        <v>244</v>
      </c>
      <c r="C39" s="274">
        <v>5000</v>
      </c>
      <c r="D39" s="275"/>
      <c r="E39" s="274">
        <v>0</v>
      </c>
    </row>
    <row r="40" spans="1:5" ht="15.75">
      <c r="A40" s="272" t="s">
        <v>175</v>
      </c>
      <c r="B40" s="273" t="s">
        <v>245</v>
      </c>
      <c r="C40" s="274"/>
      <c r="D40" s="275"/>
      <c r="E40" s="274">
        <v>0</v>
      </c>
    </row>
    <row r="41" spans="1:5" ht="15.75">
      <c r="A41" s="272" t="s">
        <v>176</v>
      </c>
      <c r="B41" s="273" t="s">
        <v>246</v>
      </c>
      <c r="C41" s="274"/>
      <c r="D41" s="275"/>
      <c r="E41" s="274">
        <v>0</v>
      </c>
    </row>
    <row r="42" spans="1:5" ht="15.75">
      <c r="A42" s="272" t="s">
        <v>177</v>
      </c>
      <c r="B42" s="273"/>
      <c r="C42" s="274"/>
      <c r="D42" s="275"/>
      <c r="E42" s="274">
        <v>0</v>
      </c>
    </row>
    <row r="43" spans="1:5" ht="15.75">
      <c r="A43" s="272" t="s">
        <v>178</v>
      </c>
      <c r="B43" s="273" t="s">
        <v>247</v>
      </c>
      <c r="C43" s="274"/>
      <c r="D43" s="275"/>
      <c r="E43" s="274">
        <v>0</v>
      </c>
    </row>
    <row r="44" spans="1:5" ht="15.75">
      <c r="A44" s="272" t="s">
        <v>179</v>
      </c>
      <c r="B44" s="273" t="s">
        <v>248</v>
      </c>
      <c r="C44" s="274">
        <v>2000</v>
      </c>
      <c r="D44" s="275">
        <v>286</v>
      </c>
      <c r="E44" s="274">
        <v>40</v>
      </c>
    </row>
    <row r="45" spans="1:5" ht="15.75">
      <c r="A45" s="272" t="s">
        <v>180</v>
      </c>
      <c r="B45" s="273" t="s">
        <v>249</v>
      </c>
      <c r="C45" s="274"/>
      <c r="D45" s="275"/>
      <c r="E45" s="274">
        <v>0</v>
      </c>
    </row>
    <row r="46" spans="1:5" ht="14.25" customHeight="1">
      <c r="A46" s="276" t="s">
        <v>181</v>
      </c>
      <c r="B46" s="273" t="s">
        <v>250</v>
      </c>
      <c r="C46" s="274"/>
      <c r="D46" s="275"/>
      <c r="E46" s="274">
        <v>0</v>
      </c>
    </row>
    <row r="47" spans="1:5" ht="15.75">
      <c r="A47" s="276" t="s">
        <v>359</v>
      </c>
      <c r="B47" s="273" t="s">
        <v>358</v>
      </c>
      <c r="C47" s="274">
        <v>3000</v>
      </c>
      <c r="D47" s="275">
        <v>3300</v>
      </c>
      <c r="E47" s="274">
        <v>0</v>
      </c>
    </row>
    <row r="48" spans="1:5" ht="15.75">
      <c r="A48" s="276" t="s">
        <v>464</v>
      </c>
      <c r="B48" s="283"/>
      <c r="C48" s="284"/>
      <c r="D48" s="211">
        <v>1200</v>
      </c>
      <c r="E48" s="280">
        <v>0</v>
      </c>
    </row>
    <row r="49" spans="1:5" ht="15.75">
      <c r="A49" s="281" t="s">
        <v>64</v>
      </c>
      <c r="B49" s="264"/>
      <c r="C49" s="282">
        <f>SUM(C16:C47)</f>
        <v>64400</v>
      </c>
      <c r="D49" s="282">
        <f>SUM(D16:D48)</f>
        <v>6492</v>
      </c>
      <c r="E49" s="282">
        <f>SUM(E16:E48)</f>
        <v>918</v>
      </c>
    </row>
    <row r="50" spans="1:5" ht="15.75">
      <c r="A50" s="267" t="s">
        <v>182</v>
      </c>
      <c r="B50" s="268"/>
      <c r="C50" s="269"/>
      <c r="D50" s="270"/>
      <c r="E50" s="271"/>
    </row>
    <row r="51" spans="1:5" ht="14.25" customHeight="1">
      <c r="A51" s="272" t="s">
        <v>183</v>
      </c>
      <c r="B51" s="273" t="s">
        <v>251</v>
      </c>
      <c r="C51" s="274"/>
      <c r="D51" s="275"/>
      <c r="E51" s="274">
        <v>0</v>
      </c>
    </row>
    <row r="52" spans="1:5" ht="13.5" customHeight="1">
      <c r="A52" s="272" t="s">
        <v>184</v>
      </c>
      <c r="B52" s="273" t="s">
        <v>252</v>
      </c>
      <c r="C52" s="274"/>
      <c r="D52" s="275"/>
      <c r="E52" s="274">
        <v>0</v>
      </c>
    </row>
    <row r="53" spans="1:5" ht="15.75">
      <c r="A53" s="272" t="s">
        <v>185</v>
      </c>
      <c r="B53" s="273" t="s">
        <v>253</v>
      </c>
      <c r="C53" s="274">
        <v>85000</v>
      </c>
      <c r="D53" s="275">
        <v>73529.98</v>
      </c>
      <c r="E53" s="274">
        <v>0</v>
      </c>
    </row>
    <row r="54" spans="1:5" ht="15.75">
      <c r="A54" s="272" t="s">
        <v>186</v>
      </c>
      <c r="B54" s="273" t="s">
        <v>254</v>
      </c>
      <c r="C54" s="274">
        <v>20000</v>
      </c>
      <c r="D54" s="275">
        <v>16000</v>
      </c>
      <c r="E54" s="274">
        <v>0</v>
      </c>
    </row>
    <row r="55" spans="1:5" ht="12" customHeight="1">
      <c r="A55" s="276" t="s">
        <v>187</v>
      </c>
      <c r="B55" s="277" t="s">
        <v>255</v>
      </c>
      <c r="C55" s="278"/>
      <c r="D55" s="279"/>
      <c r="E55" s="280">
        <v>0</v>
      </c>
    </row>
    <row r="56" spans="1:5" ht="15.75">
      <c r="A56" s="281" t="s">
        <v>64</v>
      </c>
      <c r="B56" s="264"/>
      <c r="C56" s="282">
        <f>SUM(C51:C55)</f>
        <v>105000</v>
      </c>
      <c r="D56" s="282">
        <f>SUM(D51:D55)</f>
        <v>89529.98</v>
      </c>
      <c r="E56" s="282">
        <f>SUM(E51:E55)</f>
        <v>0</v>
      </c>
    </row>
    <row r="57" spans="1:5" ht="15.75">
      <c r="A57" s="267" t="s">
        <v>188</v>
      </c>
      <c r="B57" s="268" t="s">
        <v>256</v>
      </c>
      <c r="C57" s="269"/>
      <c r="D57" s="270"/>
      <c r="E57" s="271"/>
    </row>
    <row r="58" spans="1:5" ht="15.75">
      <c r="A58" s="272" t="s">
        <v>189</v>
      </c>
      <c r="B58" s="273" t="s">
        <v>257</v>
      </c>
      <c r="C58" s="274"/>
      <c r="D58" s="275"/>
      <c r="E58" s="274">
        <v>0</v>
      </c>
    </row>
    <row r="59" spans="1:5" ht="15.75">
      <c r="A59" s="272" t="s">
        <v>190</v>
      </c>
      <c r="B59" s="273" t="s">
        <v>258</v>
      </c>
      <c r="C59" s="274"/>
      <c r="D59" s="275"/>
      <c r="E59" s="274">
        <v>0</v>
      </c>
    </row>
    <row r="60" spans="1:5" ht="15.75">
      <c r="A60" s="276" t="s">
        <v>191</v>
      </c>
      <c r="B60" s="277" t="s">
        <v>259</v>
      </c>
      <c r="C60" s="278"/>
      <c r="D60" s="279"/>
      <c r="E60" s="280">
        <v>0</v>
      </c>
    </row>
    <row r="61" spans="1:5" ht="15.75">
      <c r="A61" s="209" t="s">
        <v>64</v>
      </c>
      <c r="B61" s="264"/>
      <c r="C61" s="282">
        <f>SUM(C58:C60)</f>
        <v>0</v>
      </c>
      <c r="D61" s="282">
        <f>SUM(D58:D60)</f>
        <v>0</v>
      </c>
      <c r="E61" s="282">
        <f>SUM(E58:E60)</f>
        <v>0</v>
      </c>
    </row>
    <row r="62" spans="1:5" ht="13.5" customHeight="1">
      <c r="A62" s="285" t="s">
        <v>192</v>
      </c>
      <c r="B62" s="268"/>
      <c r="C62" s="269"/>
      <c r="D62" s="270"/>
      <c r="E62" s="271"/>
    </row>
    <row r="63" spans="1:5" ht="15.75">
      <c r="A63" s="272" t="s">
        <v>193</v>
      </c>
      <c r="B63" s="273" t="s">
        <v>260</v>
      </c>
      <c r="C63" s="274"/>
      <c r="D63" s="275"/>
      <c r="E63" s="274">
        <v>0</v>
      </c>
    </row>
    <row r="64" spans="1:5" ht="15.75">
      <c r="A64" s="272" t="s">
        <v>194</v>
      </c>
      <c r="B64" s="273" t="s">
        <v>261</v>
      </c>
      <c r="C64" s="274">
        <v>120000</v>
      </c>
      <c r="D64" s="275">
        <v>32200</v>
      </c>
      <c r="E64" s="284">
        <v>0</v>
      </c>
    </row>
    <row r="65" spans="1:5" ht="15.75">
      <c r="A65" s="272" t="s">
        <v>195</v>
      </c>
      <c r="B65" s="273" t="s">
        <v>262</v>
      </c>
      <c r="C65" s="274"/>
      <c r="D65" s="275"/>
      <c r="E65" s="274">
        <v>0</v>
      </c>
    </row>
    <row r="66" spans="1:5" ht="15.75">
      <c r="A66" s="272" t="s">
        <v>196</v>
      </c>
      <c r="B66" s="273" t="s">
        <v>263</v>
      </c>
      <c r="C66" s="274"/>
      <c r="D66" s="275"/>
      <c r="E66" s="274">
        <v>0</v>
      </c>
    </row>
    <row r="67" spans="1:5" ht="15.75">
      <c r="A67" s="272" t="s">
        <v>197</v>
      </c>
      <c r="B67" s="273" t="s">
        <v>264</v>
      </c>
      <c r="C67" s="274"/>
      <c r="D67" s="275"/>
      <c r="E67" s="274">
        <v>0</v>
      </c>
    </row>
    <row r="68" spans="1:5" ht="15.75">
      <c r="A68" s="272" t="s">
        <v>198</v>
      </c>
      <c r="B68" s="273" t="s">
        <v>265</v>
      </c>
      <c r="C68" s="274"/>
      <c r="D68" s="275"/>
      <c r="E68" s="274">
        <v>0</v>
      </c>
    </row>
    <row r="69" spans="1:5" ht="15.75">
      <c r="A69" s="276" t="s">
        <v>199</v>
      </c>
      <c r="B69" s="277" t="s">
        <v>266</v>
      </c>
      <c r="C69" s="278">
        <v>50000</v>
      </c>
      <c r="D69" s="279">
        <v>6182</v>
      </c>
      <c r="E69" s="280">
        <v>0</v>
      </c>
    </row>
    <row r="70" spans="1:5" ht="15.75">
      <c r="A70" s="281" t="s">
        <v>64</v>
      </c>
      <c r="B70" s="264"/>
      <c r="C70" s="282">
        <f>SUM(C63:C69)</f>
        <v>170000</v>
      </c>
      <c r="D70" s="282">
        <f>SUM(D62:D69)</f>
        <v>38382</v>
      </c>
      <c r="E70" s="282">
        <f>SUM(E63:E69)</f>
        <v>0</v>
      </c>
    </row>
    <row r="71" spans="1:5" ht="15.75">
      <c r="A71" s="267" t="s">
        <v>200</v>
      </c>
      <c r="B71" s="268" t="s">
        <v>267</v>
      </c>
      <c r="C71" s="269"/>
      <c r="D71" s="270"/>
      <c r="E71" s="271"/>
    </row>
    <row r="72" spans="1:5" ht="15.75">
      <c r="A72" s="276" t="s">
        <v>201</v>
      </c>
      <c r="B72" s="277" t="s">
        <v>268</v>
      </c>
      <c r="C72" s="278"/>
      <c r="D72" s="279"/>
      <c r="E72" s="286"/>
    </row>
    <row r="73" spans="1:5" ht="15.75">
      <c r="A73" s="281" t="s">
        <v>64</v>
      </c>
      <c r="B73" s="264"/>
      <c r="C73" s="282">
        <f>SUM(C72)</f>
        <v>0</v>
      </c>
      <c r="D73" s="282">
        <f>SUM(D72)</f>
        <v>0</v>
      </c>
      <c r="E73" s="282">
        <f>SUM(E72)</f>
        <v>0</v>
      </c>
    </row>
    <row r="74" spans="1:5" ht="15.75">
      <c r="A74" s="267" t="s">
        <v>202</v>
      </c>
      <c r="B74" s="268" t="s">
        <v>269</v>
      </c>
      <c r="C74" s="269"/>
      <c r="D74" s="270"/>
      <c r="E74" s="271"/>
    </row>
    <row r="75" spans="1:5" ht="15.75">
      <c r="A75" s="287" t="s">
        <v>204</v>
      </c>
      <c r="B75" s="273" t="s">
        <v>270</v>
      </c>
      <c r="C75" s="274"/>
      <c r="D75" s="275">
        <v>0</v>
      </c>
      <c r="E75" s="274">
        <v>0</v>
      </c>
    </row>
    <row r="76" spans="1:5" ht="15.75">
      <c r="A76" s="287" t="s">
        <v>203</v>
      </c>
      <c r="B76" s="273"/>
      <c r="C76" s="274">
        <v>1600000</v>
      </c>
      <c r="D76" s="275">
        <v>1194718.88</v>
      </c>
      <c r="E76" s="288">
        <v>329088.06</v>
      </c>
    </row>
    <row r="77" spans="1:5" ht="15.75">
      <c r="A77" s="287" t="s">
        <v>500</v>
      </c>
      <c r="B77" s="273"/>
      <c r="C77" s="274">
        <v>7350000</v>
      </c>
      <c r="D77" s="275">
        <v>4477060.35</v>
      </c>
      <c r="E77" s="288">
        <v>748981.18</v>
      </c>
    </row>
    <row r="78" spans="1:5" ht="15.75">
      <c r="A78" s="287" t="s">
        <v>205</v>
      </c>
      <c r="B78" s="273" t="s">
        <v>271</v>
      </c>
      <c r="C78" s="274">
        <v>100000</v>
      </c>
      <c r="D78" s="275">
        <v>73260.27</v>
      </c>
      <c r="E78" s="274">
        <v>19861.34</v>
      </c>
    </row>
    <row r="79" spans="1:5" ht="15.75">
      <c r="A79" s="287" t="s">
        <v>206</v>
      </c>
      <c r="B79" s="273" t="s">
        <v>272</v>
      </c>
      <c r="C79" s="274">
        <v>720000</v>
      </c>
      <c r="D79" s="275">
        <v>432778.28</v>
      </c>
      <c r="E79" s="288">
        <v>0</v>
      </c>
    </row>
    <row r="80" spans="1:5" ht="15.75">
      <c r="A80" s="287" t="s">
        <v>207</v>
      </c>
      <c r="B80" s="273" t="s">
        <v>273</v>
      </c>
      <c r="C80" s="274">
        <v>1600000</v>
      </c>
      <c r="D80" s="275">
        <v>573017.56</v>
      </c>
      <c r="E80" s="288">
        <v>0</v>
      </c>
    </row>
    <row r="81" spans="1:5" ht="15.75">
      <c r="A81" s="287" t="s">
        <v>208</v>
      </c>
      <c r="B81" s="273" t="s">
        <v>275</v>
      </c>
      <c r="C81" s="274"/>
      <c r="D81" s="275"/>
      <c r="E81" s="274"/>
    </row>
    <row r="82" spans="1:7" ht="15.75">
      <c r="A82" s="287" t="s">
        <v>415</v>
      </c>
      <c r="B82" s="273" t="s">
        <v>276</v>
      </c>
      <c r="C82" s="274">
        <v>200000</v>
      </c>
      <c r="D82" s="275">
        <v>202947</v>
      </c>
      <c r="E82" s="288">
        <v>50892</v>
      </c>
      <c r="G82" s="12" t="s">
        <v>501</v>
      </c>
    </row>
    <row r="83" spans="1:5" ht="15.75">
      <c r="A83" s="287" t="s">
        <v>209</v>
      </c>
      <c r="B83" s="273" t="s">
        <v>274</v>
      </c>
      <c r="C83" s="274"/>
      <c r="D83" s="275"/>
      <c r="E83" s="274"/>
    </row>
    <row r="84" spans="1:5" ht="15.75">
      <c r="A84" s="287" t="s">
        <v>210</v>
      </c>
      <c r="B84" s="273" t="s">
        <v>277</v>
      </c>
      <c r="C84" s="274">
        <v>50000</v>
      </c>
      <c r="D84" s="275">
        <v>10199.89</v>
      </c>
      <c r="E84" s="288">
        <v>0</v>
      </c>
    </row>
    <row r="85" spans="1:5" ht="15.75">
      <c r="A85" s="287" t="s">
        <v>211</v>
      </c>
      <c r="B85" s="273" t="s">
        <v>278</v>
      </c>
      <c r="C85" s="274">
        <v>70000</v>
      </c>
      <c r="D85" s="275">
        <v>50505.71</v>
      </c>
      <c r="E85" s="288">
        <v>16304.8</v>
      </c>
    </row>
    <row r="86" spans="1:5" ht="13.5" customHeight="1">
      <c r="A86" s="289" t="s">
        <v>212</v>
      </c>
      <c r="B86" s="277"/>
      <c r="C86" s="278"/>
      <c r="D86" s="279"/>
      <c r="E86" s="280"/>
    </row>
    <row r="87" spans="1:5" ht="15.75">
      <c r="A87" s="281" t="s">
        <v>64</v>
      </c>
      <c r="B87" s="264"/>
      <c r="C87" s="282">
        <f>SUM(C75:C86)</f>
        <v>11690000</v>
      </c>
      <c r="D87" s="282">
        <f>SUM(D75:D86)</f>
        <v>7014487.9399999995</v>
      </c>
      <c r="E87" s="282">
        <f>SUM(E75:E86)</f>
        <v>1165127.3800000001</v>
      </c>
    </row>
    <row r="88" spans="1:5" ht="15.75">
      <c r="A88" s="267" t="s">
        <v>213</v>
      </c>
      <c r="B88" s="268"/>
      <c r="C88" s="269"/>
      <c r="D88" s="270"/>
      <c r="E88" s="271"/>
    </row>
    <row r="89" spans="1:5" ht="15" customHeight="1">
      <c r="A89" s="272" t="s">
        <v>214</v>
      </c>
      <c r="B89" s="273">
        <v>2002</v>
      </c>
      <c r="C89" s="274">
        <v>5975600</v>
      </c>
      <c r="D89" s="275">
        <v>3567137</v>
      </c>
      <c r="E89" s="274"/>
    </row>
    <row r="90" spans="1:5" ht="14.25" customHeight="1">
      <c r="A90" s="495" t="s">
        <v>594</v>
      </c>
      <c r="B90" s="283"/>
      <c r="C90" s="284"/>
      <c r="D90" s="211">
        <v>150000</v>
      </c>
      <c r="E90" s="284"/>
    </row>
    <row r="91" spans="1:5" ht="15.75">
      <c r="A91" s="495" t="s">
        <v>595</v>
      </c>
      <c r="B91" s="283"/>
      <c r="C91" s="284"/>
      <c r="D91" s="211">
        <v>649880</v>
      </c>
      <c r="E91" s="284"/>
    </row>
    <row r="92" spans="1:5" ht="15.75">
      <c r="A92" s="495" t="s">
        <v>596</v>
      </c>
      <c r="B92" s="283"/>
      <c r="C92" s="284"/>
      <c r="D92" s="211">
        <v>1480000</v>
      </c>
      <c r="E92" s="284"/>
    </row>
    <row r="93" spans="1:5" ht="15.75">
      <c r="A93" s="495" t="s">
        <v>597</v>
      </c>
      <c r="B93" s="283"/>
      <c r="C93" s="284"/>
      <c r="D93" s="211">
        <v>42000</v>
      </c>
      <c r="E93" s="284"/>
    </row>
    <row r="94" spans="1:5" ht="15.75">
      <c r="A94" s="495" t="s">
        <v>605</v>
      </c>
      <c r="B94" s="283"/>
      <c r="C94" s="284"/>
      <c r="D94" s="211">
        <v>4000</v>
      </c>
      <c r="E94" s="284"/>
    </row>
    <row r="95" spans="1:5" ht="13.5" customHeight="1">
      <c r="A95" s="281" t="s">
        <v>593</v>
      </c>
      <c r="B95" s="264"/>
      <c r="C95" s="282">
        <f>SUM(C89)</f>
        <v>5975600</v>
      </c>
      <c r="D95" s="282">
        <f>SUM(D89+D90+D91+D92+D93+D94)</f>
        <v>5893017</v>
      </c>
      <c r="E95" s="282">
        <f>SUM(E89+E90+E91+E92+E94)</f>
        <v>0</v>
      </c>
    </row>
    <row r="96" spans="1:5" ht="15.75">
      <c r="A96" s="281" t="s">
        <v>425</v>
      </c>
      <c r="B96" s="264"/>
      <c r="C96" s="282">
        <f>SUM(C14+C49+C56+C61+C70+C73+C87+C95)</f>
        <v>18100000</v>
      </c>
      <c r="D96" s="282">
        <f>SUM(D14+D49+D56+D61+D70+D73+D87+D95)</f>
        <v>13186680.02</v>
      </c>
      <c r="E96" s="282">
        <f>SUM(E14+E49+E56+E61+E70+E73+E87+E95)</f>
        <v>1169335.7300000002</v>
      </c>
    </row>
    <row r="97" spans="1:5" ht="15.75">
      <c r="A97" s="267" t="s">
        <v>422</v>
      </c>
      <c r="B97" s="283"/>
      <c r="C97" s="284"/>
      <c r="D97" s="270"/>
      <c r="E97" s="269"/>
    </row>
    <row r="98" spans="1:5" ht="15.75">
      <c r="A98" s="272" t="s">
        <v>423</v>
      </c>
      <c r="B98" s="277" t="s">
        <v>279</v>
      </c>
      <c r="C98" s="278"/>
      <c r="D98" s="275">
        <v>5462400</v>
      </c>
      <c r="E98" s="288"/>
    </row>
    <row r="99" spans="1:5" ht="15.75">
      <c r="A99" s="272" t="s">
        <v>424</v>
      </c>
      <c r="B99" s="277" t="s">
        <v>279</v>
      </c>
      <c r="C99" s="278"/>
      <c r="D99" s="279">
        <v>474000</v>
      </c>
      <c r="E99" s="288"/>
    </row>
    <row r="100" spans="1:5" ht="15.75">
      <c r="A100" s="272"/>
      <c r="B100" s="273"/>
      <c r="C100" s="274"/>
      <c r="D100" s="275"/>
      <c r="E100" s="274"/>
    </row>
    <row r="101" spans="1:5" ht="15.75">
      <c r="A101" s="281" t="s">
        <v>64</v>
      </c>
      <c r="B101" s="264"/>
      <c r="C101" s="282">
        <f>SUM(C97:C100)</f>
        <v>0</v>
      </c>
      <c r="D101" s="282">
        <f>SUM(D97:D100)</f>
        <v>5936400</v>
      </c>
      <c r="E101" s="282">
        <f>SUM(E97:E100)</f>
        <v>0</v>
      </c>
    </row>
    <row r="102" spans="1:5" ht="15.75">
      <c r="A102" s="290" t="s">
        <v>118</v>
      </c>
      <c r="B102" s="291"/>
      <c r="C102" s="282">
        <f>SUM(C14,C49,C56,C61,C70,C73,C87,C101,C95)</f>
        <v>18100000</v>
      </c>
      <c r="D102" s="282">
        <f>SUM(D14,D49,D56,D61,D70,D73,D87,D101,D95)</f>
        <v>19123080.02</v>
      </c>
      <c r="E102" s="282">
        <f>SUM(E14,E49,E56,E61,E70,E73,E87,E101,E95)</f>
        <v>1169335.7300000002</v>
      </c>
    </row>
    <row r="106" ht="15.75">
      <c r="F106" s="282">
        <f>SUM(F102:F105)</f>
        <v>0</v>
      </c>
    </row>
    <row r="120" ht="15.75">
      <c r="D120" s="262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16"/>
  <sheetViews>
    <sheetView zoomScale="130" zoomScaleNormal="130" zoomScalePageLayoutView="0" workbookViewId="0" topLeftCell="A7">
      <selection activeCell="I15" sqref="I15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4" t="s">
        <v>80</v>
      </c>
      <c r="B1" s="544"/>
      <c r="C1" s="544"/>
      <c r="D1" s="544"/>
      <c r="E1" s="544"/>
      <c r="F1" s="544"/>
      <c r="G1" s="544"/>
      <c r="H1" s="544"/>
    </row>
    <row r="2" spans="1:8" ht="21">
      <c r="A2" s="544" t="s">
        <v>387</v>
      </c>
      <c r="B2" s="544"/>
      <c r="C2" s="544"/>
      <c r="D2" s="544"/>
      <c r="E2" s="544"/>
      <c r="F2" s="544"/>
      <c r="G2" s="544"/>
      <c r="H2" s="544"/>
    </row>
    <row r="4" spans="1:8" ht="18.75">
      <c r="A4" s="1" t="s">
        <v>460</v>
      </c>
      <c r="E4" s="292" t="s">
        <v>393</v>
      </c>
      <c r="F4" s="292" t="s">
        <v>391</v>
      </c>
      <c r="G4" s="292" t="s">
        <v>392</v>
      </c>
      <c r="H4" s="292" t="s">
        <v>124</v>
      </c>
    </row>
    <row r="5" spans="2:8" ht="18.75">
      <c r="B5" s="1" t="s">
        <v>388</v>
      </c>
      <c r="E5" s="293">
        <v>2805.7</v>
      </c>
      <c r="F5" s="293">
        <v>2203.98</v>
      </c>
      <c r="G5" s="293">
        <v>2805.7</v>
      </c>
      <c r="H5" s="293">
        <f aca="true" t="shared" si="0" ref="H5:H13">E5+F5-G5</f>
        <v>2203.9800000000005</v>
      </c>
    </row>
    <row r="6" spans="2:8" ht="18.75">
      <c r="B6" s="1" t="s">
        <v>65</v>
      </c>
      <c r="E6" s="293">
        <v>85265</v>
      </c>
      <c r="F6" s="293">
        <v>4295</v>
      </c>
      <c r="G6" s="293">
        <v>0</v>
      </c>
      <c r="H6" s="293">
        <f t="shared" si="0"/>
        <v>89560</v>
      </c>
    </row>
    <row r="7" spans="2:8" ht="18.75">
      <c r="B7" s="1" t="s">
        <v>389</v>
      </c>
      <c r="E7" s="293">
        <v>6674.19</v>
      </c>
      <c r="F7" s="293">
        <v>184.85</v>
      </c>
      <c r="G7" s="293">
        <v>0</v>
      </c>
      <c r="H7" s="293">
        <f t="shared" si="0"/>
        <v>6859.04</v>
      </c>
    </row>
    <row r="8" spans="2:8" ht="18.75">
      <c r="B8" s="1" t="s">
        <v>390</v>
      </c>
      <c r="E8" s="293">
        <v>8009.06</v>
      </c>
      <c r="F8" s="293">
        <v>221.8</v>
      </c>
      <c r="G8" s="293">
        <v>0</v>
      </c>
      <c r="H8" s="293">
        <f t="shared" si="0"/>
        <v>8230.86</v>
      </c>
    </row>
    <row r="9" spans="2:8" ht="18.75">
      <c r="B9" s="1" t="s">
        <v>609</v>
      </c>
      <c r="E9" s="384">
        <v>3150</v>
      </c>
      <c r="F9" s="384">
        <v>3150</v>
      </c>
      <c r="G9" s="384">
        <v>3150</v>
      </c>
      <c r="H9" s="293">
        <f t="shared" si="0"/>
        <v>3150</v>
      </c>
    </row>
    <row r="10" spans="4:8" ht="19.5" thickBot="1">
      <c r="D10" s="1" t="s">
        <v>64</v>
      </c>
      <c r="E10" s="294">
        <f>SUM(E5:E9)</f>
        <v>105903.95</v>
      </c>
      <c r="F10" s="294">
        <f>SUM(F5:F9)</f>
        <v>10055.630000000001</v>
      </c>
      <c r="G10" s="294">
        <f>SUM(G5:G9)</f>
        <v>5955.7</v>
      </c>
      <c r="H10" s="294">
        <f>SUM(H5:H9)</f>
        <v>110003.87999999999</v>
      </c>
    </row>
    <row r="11" spans="5:8" ht="19.5" thickTop="1">
      <c r="E11" s="494"/>
      <c r="F11" s="494"/>
      <c r="G11" s="494"/>
      <c r="H11" s="494"/>
    </row>
    <row r="12" spans="2:8" ht="18.75">
      <c r="B12" s="12" t="s">
        <v>495</v>
      </c>
      <c r="E12" s="384">
        <v>148500</v>
      </c>
      <c r="F12" s="384"/>
      <c r="G12" s="384">
        <v>148500</v>
      </c>
      <c r="H12" s="293">
        <f t="shared" si="0"/>
        <v>0</v>
      </c>
    </row>
    <row r="13" spans="2:8" ht="18.75">
      <c r="B13" s="12" t="s">
        <v>496</v>
      </c>
      <c r="E13" s="384">
        <v>2000</v>
      </c>
      <c r="F13" s="384"/>
      <c r="G13" s="384">
        <v>2000</v>
      </c>
      <c r="H13" s="293">
        <f t="shared" si="0"/>
        <v>0</v>
      </c>
    </row>
    <row r="14" spans="4:8" ht="19.5" thickBot="1">
      <c r="D14" s="1" t="s">
        <v>64</v>
      </c>
      <c r="E14" s="294">
        <f>SUM(E12:E13)</f>
        <v>150500</v>
      </c>
      <c r="F14" s="294"/>
      <c r="G14" s="294">
        <v>150500</v>
      </c>
      <c r="H14" s="294">
        <f>SUM(H12:H13)</f>
        <v>0</v>
      </c>
    </row>
    <row r="15" ht="19.5" thickTop="1"/>
    <row r="16" spans="2:8" ht="18.75">
      <c r="B16" s="1" t="s">
        <v>538</v>
      </c>
      <c r="E16" s="293">
        <v>1036619.94</v>
      </c>
      <c r="F16" s="293">
        <v>0</v>
      </c>
      <c r="G16" s="293">
        <v>0</v>
      </c>
      <c r="H16" s="293">
        <f>E16+F16</f>
        <v>1036619.94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G9"/>
  <sheetViews>
    <sheetView zoomScalePageLayoutView="0" workbookViewId="0" topLeftCell="A1">
      <selection activeCell="G7" sqref="G7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4" t="s">
        <v>430</v>
      </c>
      <c r="B1" s="544"/>
      <c r="C1" s="544"/>
      <c r="D1" s="544"/>
      <c r="E1" s="544"/>
      <c r="F1" s="544"/>
      <c r="G1" s="544"/>
    </row>
    <row r="2" spans="1:7" ht="21">
      <c r="A2" s="544" t="s">
        <v>625</v>
      </c>
      <c r="B2" s="544"/>
      <c r="C2" s="544"/>
      <c r="D2" s="544"/>
      <c r="E2" s="544"/>
      <c r="F2" s="544"/>
      <c r="G2" s="544"/>
    </row>
    <row r="4" spans="1:7" ht="21">
      <c r="A4" s="295" t="s">
        <v>14</v>
      </c>
      <c r="B4" s="295" t="s">
        <v>466</v>
      </c>
      <c r="C4" s="295" t="s">
        <v>393</v>
      </c>
      <c r="D4" s="295" t="s">
        <v>431</v>
      </c>
      <c r="E4" s="295" t="s">
        <v>392</v>
      </c>
      <c r="F4" s="295" t="s">
        <v>64</v>
      </c>
      <c r="G4" s="295" t="s">
        <v>117</v>
      </c>
    </row>
    <row r="5" spans="1:7" ht="21">
      <c r="A5" s="296" t="s">
        <v>432</v>
      </c>
      <c r="B5" s="365">
        <v>5462400</v>
      </c>
      <c r="C5" s="365">
        <v>3142300</v>
      </c>
      <c r="D5" s="297">
        <v>0</v>
      </c>
      <c r="E5" s="297">
        <v>442500</v>
      </c>
      <c r="F5" s="297">
        <f>C5+E5-D5</f>
        <v>3584800</v>
      </c>
      <c r="G5" s="296"/>
    </row>
    <row r="6" spans="1:7" ht="21">
      <c r="A6" s="296" t="s">
        <v>465</v>
      </c>
      <c r="B6" s="365">
        <v>474000</v>
      </c>
      <c r="C6" s="365">
        <v>276000</v>
      </c>
      <c r="D6" s="297">
        <v>0</v>
      </c>
      <c r="E6" s="297">
        <v>38500</v>
      </c>
      <c r="F6" s="297">
        <f>C6+E6-D6</f>
        <v>314500</v>
      </c>
      <c r="G6" s="296"/>
    </row>
    <row r="7" spans="1:7" ht="21">
      <c r="A7" s="296" t="s">
        <v>433</v>
      </c>
      <c r="B7" s="297">
        <v>0</v>
      </c>
      <c r="C7" s="297">
        <v>0</v>
      </c>
      <c r="D7" s="297">
        <v>0</v>
      </c>
      <c r="E7" s="297">
        <v>0</v>
      </c>
      <c r="F7" s="297">
        <f>C7+E7-D7</f>
        <v>0</v>
      </c>
      <c r="G7" s="296"/>
    </row>
    <row r="8" spans="1:7" ht="21">
      <c r="A8" s="296" t="s">
        <v>434</v>
      </c>
      <c r="B8" s="297">
        <v>0</v>
      </c>
      <c r="C8" s="297">
        <v>0</v>
      </c>
      <c r="D8" s="297">
        <v>0</v>
      </c>
      <c r="E8" s="297">
        <v>0</v>
      </c>
      <c r="F8" s="297">
        <f>C8+E8-D8</f>
        <v>0</v>
      </c>
      <c r="G8" s="296"/>
    </row>
    <row r="9" spans="1:7" ht="21.75" thickBot="1">
      <c r="A9" s="298" t="s">
        <v>64</v>
      </c>
      <c r="B9" s="299">
        <f>SUM(B5:B8)</f>
        <v>5936400</v>
      </c>
      <c r="C9" s="299">
        <f>SUM(C5:C8)</f>
        <v>3418300</v>
      </c>
      <c r="D9" s="299">
        <f>SUM(D5:D8)</f>
        <v>0</v>
      </c>
      <c r="E9" s="299">
        <f>SUM(E5:E8)</f>
        <v>481000</v>
      </c>
      <c r="F9" s="299">
        <f>SUM(F5:F8)</f>
        <v>3899300</v>
      </c>
      <c r="G9" s="300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Y114"/>
  <sheetViews>
    <sheetView zoomScalePageLayoutView="0" workbookViewId="0" topLeftCell="A16">
      <pane ySplit="1365" topLeftCell="A16" activePane="bottomLeft" state="split"/>
      <selection pane="topLeft" activeCell="B4" sqref="B4"/>
      <selection pane="bottomLeft" activeCell="A3" sqref="A3:V3"/>
    </sheetView>
  </sheetViews>
  <sheetFormatPr defaultColWidth="9.140625" defaultRowHeight="21.75"/>
  <cols>
    <col min="1" max="1" width="11.5742187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9.57421875" style="23" customWidth="1"/>
    <col min="8" max="8" width="10.00390625" style="23" customWidth="1"/>
    <col min="9" max="9" width="5.00390625" style="23" customWidth="1"/>
    <col min="10" max="10" width="8.57421875" style="23" customWidth="1"/>
    <col min="11" max="11" width="5.57421875" style="23" customWidth="1"/>
    <col min="12" max="12" width="9.140625" style="23" customWidth="1"/>
    <col min="13" max="13" width="10.57421875" style="23" customWidth="1"/>
    <col min="14" max="14" width="7.8515625" style="23" customWidth="1"/>
    <col min="15" max="15" width="5.28125" style="23" customWidth="1"/>
    <col min="16" max="16" width="10.140625" style="23" customWidth="1"/>
    <col min="17" max="17" width="8.421875" style="23" customWidth="1"/>
    <col min="18" max="18" width="5.57421875" style="23" customWidth="1"/>
    <col min="19" max="19" width="5.00390625" style="23" customWidth="1"/>
    <col min="20" max="20" width="5.140625" style="23" customWidth="1"/>
    <col min="21" max="21" width="6.8515625" style="23" customWidth="1"/>
    <col min="22" max="22" width="12.421875" style="23" customWidth="1"/>
    <col min="23" max="23" width="5.421875" style="23" customWidth="1"/>
    <col min="24" max="24" width="19.7109375" style="110" customWidth="1"/>
    <col min="25" max="25" width="6.8515625" style="23" customWidth="1"/>
    <col min="26" max="26" width="7.8515625" style="23" customWidth="1"/>
    <col min="27" max="27" width="9.7109375" style="23" customWidth="1"/>
    <col min="28" max="77" width="6.8515625" style="23" customWidth="1"/>
    <col min="78" max="85" width="8.8515625" style="23" customWidth="1"/>
    <col min="86" max="16384" width="9.140625" style="23" customWidth="1"/>
  </cols>
  <sheetData>
    <row r="1" spans="1:22" ht="15.75">
      <c r="A1" s="558" t="s">
        <v>53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</row>
    <row r="2" spans="1:22" ht="15.75">
      <c r="A2" s="558" t="s">
        <v>128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</row>
    <row r="3" spans="1:22" ht="18.75">
      <c r="A3" s="559" t="s">
        <v>649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</row>
    <row r="4" spans="1:22" ht="18.75">
      <c r="A4" s="84"/>
      <c r="B4" s="85"/>
      <c r="C4" s="560">
        <v>110</v>
      </c>
      <c r="D4" s="561"/>
      <c r="E4" s="30">
        <v>120</v>
      </c>
      <c r="F4" s="561">
        <v>210</v>
      </c>
      <c r="G4" s="562"/>
      <c r="H4" s="563"/>
      <c r="I4" s="561">
        <v>220</v>
      </c>
      <c r="J4" s="563"/>
      <c r="K4" s="85"/>
      <c r="L4" s="87"/>
      <c r="M4" s="560">
        <v>240</v>
      </c>
      <c r="N4" s="560"/>
      <c r="O4" s="87"/>
      <c r="P4" s="560">
        <v>260</v>
      </c>
      <c r="Q4" s="560"/>
      <c r="R4" s="560"/>
      <c r="S4" s="561">
        <v>310</v>
      </c>
      <c r="T4" s="563"/>
      <c r="U4" s="190">
        <v>320</v>
      </c>
      <c r="V4" s="87"/>
    </row>
    <row r="5" spans="1:22" ht="18.75">
      <c r="A5" s="88"/>
      <c r="B5" s="89">
        <v>411</v>
      </c>
      <c r="C5" s="86">
        <v>111</v>
      </c>
      <c r="D5" s="30">
        <v>113</v>
      </c>
      <c r="E5" s="90">
        <v>121</v>
      </c>
      <c r="F5" s="90">
        <v>210</v>
      </c>
      <c r="G5" s="90">
        <v>211</v>
      </c>
      <c r="H5" s="90">
        <v>212</v>
      </c>
      <c r="I5" s="91">
        <v>222</v>
      </c>
      <c r="J5" s="91">
        <v>223</v>
      </c>
      <c r="K5" s="91">
        <v>232</v>
      </c>
      <c r="L5" s="91">
        <v>231</v>
      </c>
      <c r="M5" s="89">
        <v>241</v>
      </c>
      <c r="N5" s="89">
        <v>242</v>
      </c>
      <c r="O5" s="91">
        <v>252</v>
      </c>
      <c r="P5" s="86">
        <v>261</v>
      </c>
      <c r="Q5" s="86">
        <v>262</v>
      </c>
      <c r="R5" s="86">
        <v>263</v>
      </c>
      <c r="S5" s="91">
        <v>311</v>
      </c>
      <c r="T5" s="91">
        <v>312</v>
      </c>
      <c r="U5" s="91">
        <v>321</v>
      </c>
      <c r="V5" s="91" t="s">
        <v>64</v>
      </c>
    </row>
    <row r="6" spans="1:22" ht="18.75">
      <c r="A6" s="92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.75">
      <c r="A7" s="93">
        <v>2</v>
      </c>
      <c r="B7" s="107">
        <v>19668</v>
      </c>
      <c r="C7" s="19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5.75">
      <c r="A8" s="93">
        <v>3</v>
      </c>
      <c r="B8" s="107"/>
      <c r="C8" s="191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5.75">
      <c r="A9" s="93">
        <v>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5.75">
      <c r="A10" s="93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5.75">
      <c r="A11" s="98" t="s">
        <v>12</v>
      </c>
      <c r="B11" s="108">
        <f>SUM(B7:B10)</f>
        <v>19668</v>
      </c>
      <c r="C11" s="108">
        <f aca="true" t="shared" si="0" ref="C11:U11">SUM(C7:C10)</f>
        <v>0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/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/>
      <c r="L11" s="108">
        <f t="shared" si="0"/>
        <v>0</v>
      </c>
      <c r="M11" s="108">
        <f t="shared" si="0"/>
        <v>0</v>
      </c>
      <c r="N11" s="108">
        <f t="shared" si="0"/>
        <v>0</v>
      </c>
      <c r="O11" s="108">
        <f t="shared" si="0"/>
        <v>0</v>
      </c>
      <c r="P11" s="108">
        <f t="shared" si="0"/>
        <v>0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8">
        <f t="shared" si="0"/>
        <v>0</v>
      </c>
      <c r="U11" s="108">
        <f t="shared" si="0"/>
        <v>0</v>
      </c>
      <c r="V11" s="108">
        <f>SUM(B11:U11)</f>
        <v>19668</v>
      </c>
    </row>
    <row r="12" spans="1:22" ht="15.75">
      <c r="A12" s="100" t="s">
        <v>13</v>
      </c>
      <c r="B12" s="109">
        <v>301482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>
        <f>SUM(B12:U12)</f>
        <v>301482</v>
      </c>
    </row>
    <row r="13" spans="1:22" ht="15.75">
      <c r="A13" s="92">
        <v>100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5.75">
      <c r="A14" s="93">
        <v>101</v>
      </c>
      <c r="B14" s="107"/>
      <c r="C14" s="107">
        <v>214260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5.75">
      <c r="A15" s="93">
        <v>102</v>
      </c>
      <c r="B15" s="107"/>
      <c r="C15" s="107">
        <v>149572</v>
      </c>
      <c r="D15" s="107">
        <v>68310</v>
      </c>
      <c r="E15" s="107"/>
      <c r="F15" s="107"/>
      <c r="G15" s="107">
        <v>15930</v>
      </c>
      <c r="H15" s="107"/>
      <c r="I15" s="107"/>
      <c r="J15" s="107"/>
      <c r="K15" s="107"/>
      <c r="L15" s="107"/>
      <c r="M15" s="107">
        <v>35440</v>
      </c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5.75">
      <c r="A16" s="93">
        <v>103</v>
      </c>
      <c r="B16" s="107"/>
      <c r="C16" s="107"/>
      <c r="D16" s="107">
        <v>2890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15.75">
      <c r="A17" s="93">
        <v>105</v>
      </c>
      <c r="B17" s="107"/>
      <c r="C17" s="107">
        <v>7000</v>
      </c>
      <c r="D17" s="107">
        <v>3500</v>
      </c>
      <c r="E17" s="107"/>
      <c r="F17" s="107"/>
      <c r="G17" s="107"/>
      <c r="H17" s="107"/>
      <c r="I17" s="107"/>
      <c r="J17" s="107"/>
      <c r="K17" s="107"/>
      <c r="L17" s="107"/>
      <c r="M17" s="107">
        <v>3500</v>
      </c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15.75">
      <c r="A18" s="93">
        <v>106</v>
      </c>
      <c r="B18" s="107"/>
      <c r="C18" s="107">
        <v>930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15.75">
      <c r="A19" s="98" t="s">
        <v>12</v>
      </c>
      <c r="B19" s="108">
        <f aca="true" t="shared" si="1" ref="B19:I19">SUM(B14:B18)</f>
        <v>0</v>
      </c>
      <c r="C19" s="108">
        <f t="shared" si="1"/>
        <v>371762</v>
      </c>
      <c r="D19" s="108">
        <f t="shared" si="1"/>
        <v>74700</v>
      </c>
      <c r="E19" s="108">
        <f t="shared" si="1"/>
        <v>0</v>
      </c>
      <c r="F19" s="108">
        <f t="shared" si="1"/>
        <v>0</v>
      </c>
      <c r="G19" s="108">
        <f>SUM(G14:G18)</f>
        <v>15930</v>
      </c>
      <c r="H19" s="108">
        <f t="shared" si="1"/>
        <v>0</v>
      </c>
      <c r="I19" s="108">
        <f t="shared" si="1"/>
        <v>0</v>
      </c>
      <c r="J19" s="108"/>
      <c r="K19" s="108"/>
      <c r="L19" s="108">
        <f>SUM(L14:L18)</f>
        <v>0</v>
      </c>
      <c r="M19" s="108">
        <f>SUM(M14:M18)</f>
        <v>38940</v>
      </c>
      <c r="N19" s="108"/>
      <c r="O19" s="108">
        <f>SUM(O14:O18)</f>
        <v>0</v>
      </c>
      <c r="P19" s="108">
        <f>SUM(P14:P18)</f>
        <v>0</v>
      </c>
      <c r="Q19" s="108"/>
      <c r="R19" s="108">
        <f>SUM(R14:R18)</f>
        <v>0</v>
      </c>
      <c r="S19" s="108">
        <f>SUM(S14:S18)</f>
        <v>0</v>
      </c>
      <c r="T19" s="108">
        <f>SUM(T14:T18)</f>
        <v>0</v>
      </c>
      <c r="U19" s="108">
        <f>SUM(U14:U18)</f>
        <v>0</v>
      </c>
      <c r="V19" s="108">
        <f>SUM(B19:U19)</f>
        <v>501332</v>
      </c>
    </row>
    <row r="20" spans="1:22" ht="15.75">
      <c r="A20" s="100" t="s">
        <v>13</v>
      </c>
      <c r="B20" s="109">
        <v>0</v>
      </c>
      <c r="C20" s="109">
        <v>2898475</v>
      </c>
      <c r="D20" s="109">
        <v>596904</v>
      </c>
      <c r="E20" s="109"/>
      <c r="F20" s="109"/>
      <c r="G20" s="109">
        <v>122960</v>
      </c>
      <c r="H20" s="109"/>
      <c r="I20" s="109"/>
      <c r="J20" s="109"/>
      <c r="K20" s="109"/>
      <c r="L20" s="109"/>
      <c r="M20" s="109">
        <v>243947</v>
      </c>
      <c r="N20" s="109"/>
      <c r="O20" s="109"/>
      <c r="P20" s="109"/>
      <c r="Q20" s="109"/>
      <c r="R20" s="109"/>
      <c r="S20" s="109"/>
      <c r="T20" s="109"/>
      <c r="U20" s="109"/>
      <c r="V20" s="109">
        <f>SUM(B20:U20)</f>
        <v>3862286</v>
      </c>
    </row>
    <row r="21" spans="1:22" ht="15.75">
      <c r="A21" s="92">
        <v>120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5.75">
      <c r="A22" s="93">
        <v>121</v>
      </c>
      <c r="B22" s="107"/>
      <c r="C22" s="107"/>
      <c r="D22" s="107">
        <v>8610</v>
      </c>
      <c r="E22" s="107"/>
      <c r="F22" s="107"/>
      <c r="G22" s="107"/>
      <c r="H22" s="107">
        <v>0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5.75">
      <c r="A23" s="93">
        <v>122</v>
      </c>
      <c r="B23" s="107"/>
      <c r="C23" s="107"/>
      <c r="D23" s="107">
        <v>1500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.75">
      <c r="A24" s="98" t="s">
        <v>12</v>
      </c>
      <c r="B24" s="108">
        <f aca="true" t="shared" si="2" ref="B24:I24">SUM(B22:B23)</f>
        <v>0</v>
      </c>
      <c r="C24" s="108">
        <f t="shared" si="2"/>
        <v>0</v>
      </c>
      <c r="D24" s="108">
        <f t="shared" si="2"/>
        <v>10110</v>
      </c>
      <c r="E24" s="108">
        <f t="shared" si="2"/>
        <v>0</v>
      </c>
      <c r="F24" s="108">
        <f t="shared" si="2"/>
        <v>0</v>
      </c>
      <c r="G24" s="108"/>
      <c r="H24" s="108">
        <f t="shared" si="2"/>
        <v>0</v>
      </c>
      <c r="I24" s="108">
        <f t="shared" si="2"/>
        <v>0</v>
      </c>
      <c r="J24" s="108"/>
      <c r="K24" s="108"/>
      <c r="L24" s="108">
        <f>SUM(L22:L23)</f>
        <v>0</v>
      </c>
      <c r="M24" s="108">
        <f>SUM(M22:M23)</f>
        <v>0</v>
      </c>
      <c r="N24" s="108"/>
      <c r="O24" s="108">
        <f>SUM(O22:O23)</f>
        <v>0</v>
      </c>
      <c r="P24" s="108">
        <f>SUM(P22:P23)</f>
        <v>0</v>
      </c>
      <c r="Q24" s="108"/>
      <c r="R24" s="108">
        <f>SUM(R22:R23)</f>
        <v>0</v>
      </c>
      <c r="S24" s="108">
        <f>SUM(S22:S23)</f>
        <v>0</v>
      </c>
      <c r="T24" s="108">
        <f>SUM(T22:T23)</f>
        <v>0</v>
      </c>
      <c r="U24" s="108">
        <f>SUM(U22:U23)</f>
        <v>0</v>
      </c>
      <c r="V24" s="108">
        <f>SUM(B24:U24)</f>
        <v>10110</v>
      </c>
    </row>
    <row r="25" spans="1:22" ht="15.75">
      <c r="A25" s="100" t="s">
        <v>13</v>
      </c>
      <c r="B25" s="109"/>
      <c r="C25" s="109">
        <v>0</v>
      </c>
      <c r="D25" s="109">
        <v>78640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>
        <f>SUM(B25:U25)</f>
        <v>78640</v>
      </c>
    </row>
    <row r="26" spans="1:22" ht="15.75">
      <c r="A26" s="92">
        <v>130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ht="15.75">
      <c r="A27" s="93">
        <v>131</v>
      </c>
      <c r="B27" s="107"/>
      <c r="C27" s="107">
        <v>27050</v>
      </c>
      <c r="D27" s="107">
        <v>14120</v>
      </c>
      <c r="E27" s="107"/>
      <c r="F27" s="107"/>
      <c r="G27" s="107"/>
      <c r="H27" s="107"/>
      <c r="I27" s="107"/>
      <c r="J27" s="107"/>
      <c r="K27" s="107"/>
      <c r="L27" s="107"/>
      <c r="M27" s="107">
        <v>7050</v>
      </c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ht="15.75">
      <c r="A28" s="93">
        <v>132</v>
      </c>
      <c r="B28" s="107"/>
      <c r="C28" s="107">
        <v>8950</v>
      </c>
      <c r="D28" s="107">
        <v>3880</v>
      </c>
      <c r="E28" s="107"/>
      <c r="F28" s="107"/>
      <c r="G28" s="107"/>
      <c r="H28" s="107"/>
      <c r="I28" s="107"/>
      <c r="J28" s="107"/>
      <c r="K28" s="107"/>
      <c r="L28" s="107"/>
      <c r="M28" s="107">
        <v>1950</v>
      </c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ht="15.75">
      <c r="A29" s="98" t="s">
        <v>12</v>
      </c>
      <c r="B29" s="108">
        <f>SUM(B27:B28)</f>
        <v>0</v>
      </c>
      <c r="C29" s="108">
        <f>SUM(C27:C28)</f>
        <v>36000</v>
      </c>
      <c r="D29" s="108">
        <f>SUM(D27:D28)</f>
        <v>18000</v>
      </c>
      <c r="E29" s="108">
        <f>SUM(E27:E28)</f>
        <v>0</v>
      </c>
      <c r="F29" s="108">
        <f>SUM(F27:F28)</f>
        <v>0</v>
      </c>
      <c r="G29" s="108"/>
      <c r="H29" s="108">
        <f>SUM(H27:H28)</f>
        <v>0</v>
      </c>
      <c r="I29" s="108">
        <f>SUM(I27:I28)</f>
        <v>0</v>
      </c>
      <c r="J29" s="108"/>
      <c r="K29" s="108"/>
      <c r="L29" s="108">
        <f>SUM(L27:L28)</f>
        <v>0</v>
      </c>
      <c r="M29" s="108">
        <f>SUM(M27:M28)</f>
        <v>9000</v>
      </c>
      <c r="N29" s="108"/>
      <c r="O29" s="108">
        <f>SUM(O27:O28)</f>
        <v>0</v>
      </c>
      <c r="P29" s="108">
        <f>SUM(P27:P28)</f>
        <v>0</v>
      </c>
      <c r="Q29" s="108"/>
      <c r="R29" s="108">
        <f>SUM(R27:R28)</f>
        <v>0</v>
      </c>
      <c r="S29" s="108">
        <f>SUM(S27:S28)</f>
        <v>0</v>
      </c>
      <c r="T29" s="108">
        <f>SUM(T27:T28)</f>
        <v>0</v>
      </c>
      <c r="U29" s="108">
        <f>SUM(U27:U28)</f>
        <v>0</v>
      </c>
      <c r="V29" s="108">
        <f>SUM(B29:U29)</f>
        <v>63000</v>
      </c>
    </row>
    <row r="30" spans="1:22" ht="14.25" customHeight="1">
      <c r="A30" s="100" t="s">
        <v>13</v>
      </c>
      <c r="B30" s="109">
        <v>0</v>
      </c>
      <c r="C30" s="109">
        <v>288000</v>
      </c>
      <c r="D30" s="109">
        <v>144000</v>
      </c>
      <c r="E30" s="109"/>
      <c r="F30" s="109"/>
      <c r="G30" s="109"/>
      <c r="H30" s="109"/>
      <c r="I30" s="109"/>
      <c r="J30" s="109"/>
      <c r="K30" s="109"/>
      <c r="L30" s="109"/>
      <c r="M30" s="109">
        <v>72000</v>
      </c>
      <c r="N30" s="109"/>
      <c r="O30" s="109"/>
      <c r="P30" s="109"/>
      <c r="Q30" s="109"/>
      <c r="R30" s="109"/>
      <c r="S30" s="109"/>
      <c r="T30" s="109"/>
      <c r="U30" s="109"/>
      <c r="V30" s="109">
        <f>SUM(B30:U30)</f>
        <v>504000</v>
      </c>
    </row>
    <row r="31" spans="1:22" ht="18.75" customHeight="1">
      <c r="A31" s="92">
        <v>200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ht="15.75">
      <c r="A32" s="93">
        <v>201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5.75">
      <c r="A33" s="93">
        <v>203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5.75">
      <c r="A34" s="93">
        <v>204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5.75">
      <c r="A35" s="93">
        <v>205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.75">
      <c r="A36" s="93">
        <v>206</v>
      </c>
      <c r="B36" s="107"/>
      <c r="C36" s="107">
        <v>1600</v>
      </c>
      <c r="D36" s="107">
        <v>2500</v>
      </c>
      <c r="E36" s="107"/>
      <c r="F36" s="107"/>
      <c r="G36" s="107">
        <v>2400</v>
      </c>
      <c r="H36" s="107"/>
      <c r="I36" s="107"/>
      <c r="J36" s="107"/>
      <c r="K36" s="107"/>
      <c r="L36" s="107"/>
      <c r="M36" s="107">
        <v>3000</v>
      </c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>
      <c r="A37" s="93">
        <v>207</v>
      </c>
      <c r="B37" s="107"/>
      <c r="C37" s="107">
        <v>3874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ht="15.75">
      <c r="A38" s="93">
        <v>208</v>
      </c>
      <c r="B38" s="107"/>
      <c r="C38" s="107"/>
      <c r="D38" s="107">
        <v>3000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5.75">
      <c r="A39" s="93">
        <v>211</v>
      </c>
      <c r="B39" s="107"/>
      <c r="C39" s="107"/>
      <c r="D39" s="107"/>
      <c r="E39" s="107"/>
      <c r="F39" s="107"/>
      <c r="G39" s="107">
        <v>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15.75">
      <c r="A40" s="98" t="s">
        <v>12</v>
      </c>
      <c r="B40" s="108">
        <f aca="true" t="shared" si="3" ref="B40:U40">SUM(B32:B39)</f>
        <v>0</v>
      </c>
      <c r="C40" s="108">
        <f>SUM(C31:C39)</f>
        <v>5474</v>
      </c>
      <c r="D40" s="108">
        <f t="shared" si="3"/>
        <v>5500</v>
      </c>
      <c r="E40" s="108">
        <f t="shared" si="3"/>
        <v>0</v>
      </c>
      <c r="F40" s="108">
        <f t="shared" si="3"/>
        <v>0</v>
      </c>
      <c r="G40" s="108">
        <f>SUM(G32:G39)</f>
        <v>2400</v>
      </c>
      <c r="H40" s="108">
        <v>0</v>
      </c>
      <c r="I40" s="108">
        <f t="shared" si="3"/>
        <v>0</v>
      </c>
      <c r="J40" s="108">
        <f t="shared" si="3"/>
        <v>0</v>
      </c>
      <c r="K40" s="108"/>
      <c r="L40" s="108">
        <f t="shared" si="3"/>
        <v>0</v>
      </c>
      <c r="M40" s="108">
        <f t="shared" si="3"/>
        <v>3000</v>
      </c>
      <c r="N40" s="108">
        <f t="shared" si="3"/>
        <v>0</v>
      </c>
      <c r="O40" s="108">
        <f t="shared" si="3"/>
        <v>0</v>
      </c>
      <c r="P40" s="108">
        <f t="shared" si="3"/>
        <v>0</v>
      </c>
      <c r="Q40" s="108">
        <f t="shared" si="3"/>
        <v>0</v>
      </c>
      <c r="R40" s="108">
        <f t="shared" si="3"/>
        <v>0</v>
      </c>
      <c r="S40" s="108">
        <f t="shared" si="3"/>
        <v>0</v>
      </c>
      <c r="T40" s="108">
        <f t="shared" si="3"/>
        <v>0</v>
      </c>
      <c r="U40" s="108">
        <f t="shared" si="3"/>
        <v>0</v>
      </c>
      <c r="V40" s="108">
        <f>SUM(B40:U40)</f>
        <v>16374</v>
      </c>
    </row>
    <row r="41" spans="1:22" ht="18.75" customHeight="1">
      <c r="A41" s="100" t="s">
        <v>13</v>
      </c>
      <c r="B41" s="109"/>
      <c r="C41" s="109">
        <v>28293.5</v>
      </c>
      <c r="D41" s="109">
        <v>31280</v>
      </c>
      <c r="E41" s="109"/>
      <c r="F41" s="109"/>
      <c r="G41" s="109">
        <v>16000</v>
      </c>
      <c r="H41" s="109">
        <v>0</v>
      </c>
      <c r="I41" s="109">
        <v>0</v>
      </c>
      <c r="J41" s="109"/>
      <c r="K41" s="109"/>
      <c r="L41" s="109"/>
      <c r="M41" s="109">
        <v>16500</v>
      </c>
      <c r="N41" s="109"/>
      <c r="O41" s="109"/>
      <c r="P41" s="109">
        <v>0</v>
      </c>
      <c r="Q41" s="109"/>
      <c r="R41" s="109"/>
      <c r="S41" s="109"/>
      <c r="T41" s="109"/>
      <c r="U41" s="109"/>
      <c r="V41" s="193">
        <f>SUM(B41:U41)</f>
        <v>92073.5</v>
      </c>
    </row>
    <row r="42" spans="1:22" ht="15.75">
      <c r="A42" s="92">
        <v>250</v>
      </c>
      <c r="B42" s="107"/>
      <c r="C42" s="107"/>
      <c r="D42" s="17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201"/>
      <c r="R42" s="107"/>
      <c r="S42" s="107"/>
      <c r="T42" s="107"/>
      <c r="U42" s="107"/>
      <c r="V42" s="107"/>
    </row>
    <row r="43" spans="1:22" ht="15.75">
      <c r="A43" s="93">
        <v>251</v>
      </c>
      <c r="B43" s="107"/>
      <c r="C43" s="107">
        <v>18400</v>
      </c>
      <c r="D43" s="175"/>
      <c r="E43" s="107"/>
      <c r="F43" s="107"/>
      <c r="G43" s="107">
        <v>13000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5.75">
      <c r="A44" s="93">
        <v>252</v>
      </c>
      <c r="B44" s="107"/>
      <c r="C44" s="107"/>
      <c r="D44" s="175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15.75">
      <c r="A45" s="93">
        <v>253</v>
      </c>
      <c r="B45" s="107"/>
      <c r="C45" s="107"/>
      <c r="D45" s="175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76"/>
      <c r="Q45" s="107"/>
      <c r="R45" s="107"/>
      <c r="S45" s="107"/>
      <c r="T45" s="107"/>
      <c r="U45" s="107"/>
      <c r="V45" s="107"/>
    </row>
    <row r="46" spans="1:22" ht="15.75">
      <c r="A46" s="93">
        <v>254</v>
      </c>
      <c r="B46" s="107"/>
      <c r="C46" s="107">
        <v>5168</v>
      </c>
      <c r="D46" s="175"/>
      <c r="E46" s="107">
        <v>2000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76"/>
      <c r="Q46" s="107"/>
      <c r="R46" s="107"/>
      <c r="S46" s="107"/>
      <c r="T46" s="107"/>
      <c r="U46" s="107"/>
      <c r="V46" s="107"/>
    </row>
    <row r="47" spans="1:25" ht="15.75">
      <c r="A47" s="93">
        <v>255</v>
      </c>
      <c r="B47" s="107"/>
      <c r="C47" s="107"/>
      <c r="D47" s="175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76"/>
      <c r="Q47" s="107"/>
      <c r="R47" s="107"/>
      <c r="S47" s="107"/>
      <c r="T47" s="107"/>
      <c r="U47" s="107" t="s">
        <v>320</v>
      </c>
      <c r="V47" s="107"/>
      <c r="X47" s="177"/>
      <c r="Y47" s="178"/>
    </row>
    <row r="48" spans="1:25" ht="15.75">
      <c r="A48" s="98" t="s">
        <v>12</v>
      </c>
      <c r="B48" s="108">
        <f aca="true" t="shared" si="4" ref="B48:U48">SUM(B43:B47)</f>
        <v>0</v>
      </c>
      <c r="C48" s="108">
        <f t="shared" si="4"/>
        <v>23568</v>
      </c>
      <c r="D48" s="108">
        <f t="shared" si="4"/>
        <v>0</v>
      </c>
      <c r="E48" s="108">
        <f t="shared" si="4"/>
        <v>2000</v>
      </c>
      <c r="F48" s="108">
        <f t="shared" si="4"/>
        <v>0</v>
      </c>
      <c r="G48" s="108">
        <f t="shared" si="4"/>
        <v>13000</v>
      </c>
      <c r="H48" s="108">
        <f t="shared" si="4"/>
        <v>0</v>
      </c>
      <c r="I48" s="108">
        <f t="shared" si="4"/>
        <v>0</v>
      </c>
      <c r="J48" s="108">
        <f t="shared" si="4"/>
        <v>0</v>
      </c>
      <c r="K48" s="108"/>
      <c r="L48" s="108">
        <f t="shared" si="4"/>
        <v>0</v>
      </c>
      <c r="M48" s="108">
        <f t="shared" si="4"/>
        <v>0</v>
      </c>
      <c r="N48" s="108">
        <f t="shared" si="4"/>
        <v>0</v>
      </c>
      <c r="O48" s="108">
        <f t="shared" si="4"/>
        <v>0</v>
      </c>
      <c r="P48" s="108">
        <f t="shared" si="4"/>
        <v>0</v>
      </c>
      <c r="Q48" s="108">
        <f t="shared" si="4"/>
        <v>0</v>
      </c>
      <c r="R48" s="108">
        <f t="shared" si="4"/>
        <v>0</v>
      </c>
      <c r="S48" s="108">
        <f t="shared" si="4"/>
        <v>0</v>
      </c>
      <c r="T48" s="108">
        <f t="shared" si="4"/>
        <v>0</v>
      </c>
      <c r="U48" s="108">
        <f t="shared" si="4"/>
        <v>0</v>
      </c>
      <c r="V48" s="192">
        <f>SUM(B48:U48)</f>
        <v>38568</v>
      </c>
      <c r="X48" s="177"/>
      <c r="Y48" s="178"/>
    </row>
    <row r="49" spans="1:24" ht="15.75">
      <c r="A49" s="100" t="s">
        <v>13</v>
      </c>
      <c r="B49" s="109"/>
      <c r="C49" s="109">
        <v>697962.78</v>
      </c>
      <c r="D49" s="109">
        <v>1656</v>
      </c>
      <c r="E49" s="109">
        <v>44000</v>
      </c>
      <c r="F49" s="109"/>
      <c r="G49" s="109">
        <v>98150</v>
      </c>
      <c r="H49" s="109">
        <v>0</v>
      </c>
      <c r="I49" s="109"/>
      <c r="J49" s="109"/>
      <c r="K49" s="109"/>
      <c r="L49" s="109">
        <v>96830</v>
      </c>
      <c r="M49" s="109"/>
      <c r="N49" s="109"/>
      <c r="O49" s="109"/>
      <c r="P49" s="109">
        <v>196590</v>
      </c>
      <c r="Q49" s="109">
        <v>59140</v>
      </c>
      <c r="R49" s="109"/>
      <c r="S49" s="109"/>
      <c r="T49" s="109"/>
      <c r="U49" s="193"/>
      <c r="V49" s="193">
        <f>SUM(B49:U49)</f>
        <v>1194328.78</v>
      </c>
      <c r="X49" s="110">
        <v>1237379.84</v>
      </c>
    </row>
    <row r="50" spans="1:24" ht="15.75">
      <c r="A50" s="92">
        <v>270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X50" s="110">
        <f>V49-X49</f>
        <v>-43051.060000000056</v>
      </c>
    </row>
    <row r="51" spans="1:22" ht="15.75">
      <c r="A51" s="93">
        <v>271</v>
      </c>
      <c r="B51" s="107"/>
      <c r="C51" s="107">
        <v>7210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5.75">
      <c r="A52" s="93">
        <v>272</v>
      </c>
      <c r="B52" s="107"/>
      <c r="C52" s="107">
        <v>5290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ht="15.75">
      <c r="A53" s="93">
        <v>273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ht="15.75">
      <c r="A54" s="93">
        <v>274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5.75">
      <c r="A55" s="93">
        <v>275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ht="15.75">
      <c r="A56" s="93">
        <v>276</v>
      </c>
      <c r="B56" s="107"/>
      <c r="C56" s="107">
        <v>6220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ht="15.75">
      <c r="A57" s="93">
        <v>277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ht="15.75">
      <c r="A58" s="93">
        <v>278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ht="15.75">
      <c r="A59" s="93">
        <v>279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ht="15.75">
      <c r="A60" s="93">
        <v>281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ht="15.75">
      <c r="A61" s="93">
        <v>282</v>
      </c>
      <c r="B61" s="107"/>
      <c r="C61" s="107"/>
      <c r="D61" s="107">
        <v>6000</v>
      </c>
      <c r="E61" s="107"/>
      <c r="F61" s="107"/>
      <c r="G61" s="107"/>
      <c r="H61" s="107"/>
      <c r="I61" s="107"/>
      <c r="J61" s="107"/>
      <c r="K61" s="107"/>
      <c r="L61" s="107"/>
      <c r="M61" s="107">
        <v>15000</v>
      </c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ht="15.75">
      <c r="A62" s="93">
        <v>283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ht="15.75">
      <c r="A63" s="93">
        <v>284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15.75">
      <c r="A64" s="93">
        <v>286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5.75">
      <c r="A65" s="93">
        <v>288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ht="15.75">
      <c r="A66" s="98" t="s">
        <v>12</v>
      </c>
      <c r="B66" s="108">
        <f aca="true" t="shared" si="5" ref="B66:T66">SUM(B51:B65)</f>
        <v>0</v>
      </c>
      <c r="C66" s="108">
        <f t="shared" si="5"/>
        <v>18720</v>
      </c>
      <c r="D66" s="108">
        <f t="shared" si="5"/>
        <v>6000</v>
      </c>
      <c r="E66" s="108">
        <f t="shared" si="5"/>
        <v>0</v>
      </c>
      <c r="F66" s="108">
        <f t="shared" si="5"/>
        <v>0</v>
      </c>
      <c r="G66" s="108"/>
      <c r="H66" s="108">
        <f t="shared" si="5"/>
        <v>0</v>
      </c>
      <c r="I66" s="108">
        <f t="shared" si="5"/>
        <v>0</v>
      </c>
      <c r="J66" s="108">
        <f t="shared" si="5"/>
        <v>0</v>
      </c>
      <c r="K66" s="108"/>
      <c r="L66" s="108">
        <f t="shared" si="5"/>
        <v>0</v>
      </c>
      <c r="M66" s="108">
        <f t="shared" si="5"/>
        <v>15000</v>
      </c>
      <c r="N66" s="108">
        <f t="shared" si="5"/>
        <v>0</v>
      </c>
      <c r="O66" s="108">
        <f t="shared" si="5"/>
        <v>0</v>
      </c>
      <c r="P66" s="108">
        <f t="shared" si="5"/>
        <v>0</v>
      </c>
      <c r="Q66" s="108">
        <f t="shared" si="5"/>
        <v>0</v>
      </c>
      <c r="R66" s="108">
        <f t="shared" si="5"/>
        <v>0</v>
      </c>
      <c r="S66" s="108">
        <f t="shared" si="5"/>
        <v>0</v>
      </c>
      <c r="T66" s="108">
        <f t="shared" si="5"/>
        <v>0</v>
      </c>
      <c r="U66" s="108">
        <f>SUM(U51:U62)</f>
        <v>0</v>
      </c>
      <c r="V66" s="108">
        <f>SUM(B66:U66)</f>
        <v>39720</v>
      </c>
    </row>
    <row r="67" spans="1:24" ht="15.75">
      <c r="A67" s="100" t="s">
        <v>13</v>
      </c>
      <c r="B67" s="109"/>
      <c r="C67" s="109">
        <v>154482</v>
      </c>
      <c r="D67" s="109">
        <v>39730</v>
      </c>
      <c r="E67" s="109"/>
      <c r="F67" s="109"/>
      <c r="G67" s="109">
        <v>5915</v>
      </c>
      <c r="H67" s="109">
        <v>222779.52</v>
      </c>
      <c r="I67" s="109">
        <v>0</v>
      </c>
      <c r="J67" s="109"/>
      <c r="K67" s="109"/>
      <c r="L67" s="109"/>
      <c r="M67" s="109">
        <v>50533</v>
      </c>
      <c r="N67" s="109"/>
      <c r="O67" s="109"/>
      <c r="P67" s="109">
        <v>80000</v>
      </c>
      <c r="Q67" s="109"/>
      <c r="R67" s="109"/>
      <c r="S67" s="109"/>
      <c r="T67" s="109"/>
      <c r="U67" s="109"/>
      <c r="V67" s="109">
        <f>SUM(B67:U67)</f>
        <v>553439.52</v>
      </c>
      <c r="X67" s="110">
        <v>529881.65</v>
      </c>
    </row>
    <row r="68" spans="1:24" ht="15.75">
      <c r="A68" s="92">
        <v>300</v>
      </c>
      <c r="B68" s="107"/>
      <c r="C68" s="175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X68" s="110">
        <f>V67-X67</f>
        <v>23557.869999999995</v>
      </c>
    </row>
    <row r="69" spans="1:22" ht="15.75">
      <c r="A69" s="93">
        <v>301</v>
      </c>
      <c r="B69" s="107"/>
      <c r="C69" s="175">
        <v>11053.18</v>
      </c>
      <c r="D69" s="107"/>
      <c r="E69" s="107"/>
      <c r="F69" s="107"/>
      <c r="G69" s="107">
        <v>99.62</v>
      </c>
      <c r="H69" s="107">
        <v>0</v>
      </c>
      <c r="I69" s="107"/>
      <c r="J69" s="107"/>
      <c r="K69" s="107"/>
      <c r="L69" s="107"/>
      <c r="M69" s="107">
        <v>0</v>
      </c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ht="15.75">
      <c r="A70" s="93">
        <v>302</v>
      </c>
      <c r="B70" s="107"/>
      <c r="C70" s="175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5.75">
      <c r="A71" s="93">
        <v>303</v>
      </c>
      <c r="B71" s="107"/>
      <c r="C71" s="175">
        <v>3694.71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ht="15.75">
      <c r="A72" s="93">
        <v>304</v>
      </c>
      <c r="B72" s="107"/>
      <c r="C72" s="175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ht="15.75">
      <c r="A73" s="93">
        <v>305</v>
      </c>
      <c r="B73" s="107"/>
      <c r="C73" s="175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ht="15.75">
      <c r="A74" s="98" t="s">
        <v>12</v>
      </c>
      <c r="B74" s="108">
        <f>SUM(B69:B73)</f>
        <v>0</v>
      </c>
      <c r="C74" s="108">
        <f>SUM(C69:C73)</f>
        <v>14747.89</v>
      </c>
      <c r="D74" s="108">
        <f>SUM(D69:D73)</f>
        <v>0</v>
      </c>
      <c r="E74" s="108"/>
      <c r="F74" s="108">
        <f>SUM(F69:F73)</f>
        <v>0</v>
      </c>
      <c r="G74" s="108">
        <f>SUM(G69:G73)</f>
        <v>99.62</v>
      </c>
      <c r="H74" s="108">
        <f>SUM(H69:H73)</f>
        <v>0</v>
      </c>
      <c r="I74" s="108">
        <f>SUM(I69:I73)</f>
        <v>0</v>
      </c>
      <c r="J74" s="108"/>
      <c r="K74" s="108"/>
      <c r="L74" s="108">
        <f>SUM(L69:L73)</f>
        <v>0</v>
      </c>
      <c r="M74" s="108">
        <f>SUM(M69:M73)</f>
        <v>0</v>
      </c>
      <c r="N74" s="108"/>
      <c r="O74" s="108">
        <f>SUM(O69:O73)</f>
        <v>0</v>
      </c>
      <c r="P74" s="108">
        <f>SUM(P69:P73)</f>
        <v>0</v>
      </c>
      <c r="Q74" s="108"/>
      <c r="R74" s="108">
        <f>SUM(R69:R73)</f>
        <v>0</v>
      </c>
      <c r="S74" s="108">
        <f>SUM(S69:S73)</f>
        <v>0</v>
      </c>
      <c r="T74" s="108">
        <f>SUM(T69:T73)</f>
        <v>0</v>
      </c>
      <c r="U74" s="108">
        <f>SUM(U69:U73)</f>
        <v>0</v>
      </c>
      <c r="V74" s="108">
        <f>SUM(B74:U74)</f>
        <v>14847.51</v>
      </c>
    </row>
    <row r="75" spans="1:24" ht="15.75">
      <c r="A75" s="100" t="s">
        <v>13</v>
      </c>
      <c r="B75" s="109"/>
      <c r="C75" s="109">
        <v>88658.97</v>
      </c>
      <c r="D75" s="109"/>
      <c r="E75" s="109"/>
      <c r="F75" s="109"/>
      <c r="G75" s="109">
        <v>2244.42</v>
      </c>
      <c r="H75" s="109">
        <v>0</v>
      </c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>
        <f>SUM(A75:U75)</f>
        <v>90903.39</v>
      </c>
      <c r="X75" s="110">
        <v>102881.85</v>
      </c>
    </row>
    <row r="76" spans="1:24" ht="15.75">
      <c r="A76" s="92">
        <v>400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X76" s="110">
        <f>X75-V75</f>
        <v>11978.460000000006</v>
      </c>
    </row>
    <row r="77" spans="1:22" ht="15.75">
      <c r="A77" s="93">
        <v>402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5.75">
      <c r="A78" s="93">
        <v>403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ht="15.75">
      <c r="A79" s="98" t="s">
        <v>12</v>
      </c>
      <c r="B79" s="108">
        <f>SUM(B78)</f>
        <v>0</v>
      </c>
      <c r="C79" s="108">
        <f>SUM(C78)</f>
        <v>0</v>
      </c>
      <c r="D79" s="108">
        <f aca="true" t="shared" si="6" ref="D79:U79">SUM(D78)</f>
        <v>0</v>
      </c>
      <c r="E79" s="108">
        <f t="shared" si="6"/>
        <v>0</v>
      </c>
      <c r="F79" s="108">
        <f t="shared" si="6"/>
        <v>0</v>
      </c>
      <c r="G79" s="108"/>
      <c r="H79" s="108">
        <f t="shared" si="6"/>
        <v>0</v>
      </c>
      <c r="I79" s="108">
        <f t="shared" si="6"/>
        <v>0</v>
      </c>
      <c r="J79" s="108">
        <f t="shared" si="6"/>
        <v>0</v>
      </c>
      <c r="K79" s="108"/>
      <c r="L79" s="108">
        <f t="shared" si="6"/>
        <v>0</v>
      </c>
      <c r="M79" s="108">
        <f t="shared" si="6"/>
        <v>0</v>
      </c>
      <c r="N79" s="108">
        <f t="shared" si="6"/>
        <v>0</v>
      </c>
      <c r="O79" s="108">
        <f t="shared" si="6"/>
        <v>0</v>
      </c>
      <c r="P79" s="108">
        <f t="shared" si="6"/>
        <v>0</v>
      </c>
      <c r="Q79" s="108">
        <f t="shared" si="6"/>
        <v>0</v>
      </c>
      <c r="R79" s="108">
        <f t="shared" si="6"/>
        <v>0</v>
      </c>
      <c r="S79" s="108">
        <f t="shared" si="6"/>
        <v>0</v>
      </c>
      <c r="T79" s="108">
        <f t="shared" si="6"/>
        <v>0</v>
      </c>
      <c r="U79" s="108">
        <f t="shared" si="6"/>
        <v>0</v>
      </c>
      <c r="V79" s="108">
        <f>SUM(B79:U79)</f>
        <v>0</v>
      </c>
    </row>
    <row r="80" spans="1:22" ht="15.75">
      <c r="A80" s="100" t="s">
        <v>13</v>
      </c>
      <c r="B80" s="109"/>
      <c r="C80" s="109">
        <v>70000</v>
      </c>
      <c r="D80" s="109"/>
      <c r="E80" s="109"/>
      <c r="F80" s="109"/>
      <c r="G80" s="109"/>
      <c r="H80" s="109">
        <v>642000</v>
      </c>
      <c r="I80" s="109">
        <v>0</v>
      </c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>
        <f>SUM(B80:U80)</f>
        <v>712000</v>
      </c>
    </row>
    <row r="81" spans="1:22" ht="15.75">
      <c r="A81" s="92">
        <v>450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ht="15.75">
      <c r="A82" s="93">
        <v>451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ht="15.75">
      <c r="A83" s="93">
        <v>453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ht="15.75">
      <c r="A84" s="93">
        <v>456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ht="15.75">
      <c r="A85" s="93">
        <v>459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 ht="15.75">
      <c r="A86" s="93">
        <v>466</v>
      </c>
      <c r="B86" s="107"/>
      <c r="C86" s="107"/>
      <c r="D86" s="107"/>
      <c r="E86" s="107"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 ht="15.75">
      <c r="A87" s="93">
        <v>467</v>
      </c>
      <c r="B87" s="107"/>
      <c r="C87" s="107">
        <v>60000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ht="15.75">
      <c r="A88" s="98" t="s">
        <v>12</v>
      </c>
      <c r="B88" s="108">
        <f>SUM(B82:B87)</f>
        <v>0</v>
      </c>
      <c r="C88" s="108">
        <f>SUM(C82:C87)</f>
        <v>60000</v>
      </c>
      <c r="D88" s="108">
        <f>SUM(D82:D87)</f>
        <v>0</v>
      </c>
      <c r="E88" s="108"/>
      <c r="F88" s="108">
        <f aca="true" t="shared" si="7" ref="F88:P88">SUM(F82:F87)</f>
        <v>0</v>
      </c>
      <c r="G88" s="108"/>
      <c r="H88" s="108">
        <f t="shared" si="7"/>
        <v>0</v>
      </c>
      <c r="I88" s="108">
        <f t="shared" si="7"/>
        <v>0</v>
      </c>
      <c r="J88" s="108">
        <f t="shared" si="7"/>
        <v>0</v>
      </c>
      <c r="K88" s="108"/>
      <c r="L88" s="108">
        <f t="shared" si="7"/>
        <v>0</v>
      </c>
      <c r="M88" s="108">
        <f t="shared" si="7"/>
        <v>0</v>
      </c>
      <c r="N88" s="108">
        <f t="shared" si="7"/>
        <v>0</v>
      </c>
      <c r="O88" s="108">
        <f t="shared" si="7"/>
        <v>0</v>
      </c>
      <c r="P88" s="108">
        <f t="shared" si="7"/>
        <v>0</v>
      </c>
      <c r="Q88" s="108"/>
      <c r="R88" s="108">
        <f>SUM(R82:R87)</f>
        <v>0</v>
      </c>
      <c r="S88" s="108">
        <f>SUM(S82:S87)</f>
        <v>0</v>
      </c>
      <c r="T88" s="108">
        <f>SUM(T82:T87)</f>
        <v>0</v>
      </c>
      <c r="U88" s="108">
        <f>SUM(U82:U87)</f>
        <v>0</v>
      </c>
      <c r="V88" s="108">
        <f>SUM(B88:U88)</f>
        <v>60000</v>
      </c>
    </row>
    <row r="89" spans="1:22" ht="15.75">
      <c r="A89" s="100" t="s">
        <v>13</v>
      </c>
      <c r="B89" s="109"/>
      <c r="C89" s="109">
        <v>155190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>
        <f>SUM(B89:U89)</f>
        <v>155190</v>
      </c>
    </row>
    <row r="90" spans="1:22" ht="15.75">
      <c r="A90" s="92">
        <v>500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 ht="15.75">
      <c r="A91" s="93">
        <v>508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ht="15.75">
      <c r="A92" s="93">
        <v>509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 ht="15.75">
      <c r="A93" s="93">
        <v>513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ht="15.75">
      <c r="A94" s="93">
        <v>516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>
        <v>0</v>
      </c>
      <c r="O94" s="107"/>
      <c r="P94" s="107"/>
      <c r="Q94" s="107"/>
      <c r="R94" s="107"/>
      <c r="S94" s="107"/>
      <c r="T94" s="107"/>
      <c r="U94" s="107"/>
      <c r="V94" s="107"/>
    </row>
    <row r="95" spans="1:22" ht="15.75">
      <c r="A95" s="93">
        <v>518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ht="15.75">
      <c r="A96" s="93">
        <v>519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ht="15.75">
      <c r="A97" s="98" t="s">
        <v>12</v>
      </c>
      <c r="B97" s="108">
        <f>SUM(B91:B96)</f>
        <v>0</v>
      </c>
      <c r="C97" s="108">
        <f>SUM(C91:C96)</f>
        <v>0</v>
      </c>
      <c r="D97" s="108">
        <f>SUM(D91:D96)</f>
        <v>0</v>
      </c>
      <c r="E97" s="108"/>
      <c r="F97" s="108">
        <f aca="true" t="shared" si="8" ref="F97:U97">SUM(F91:F96)</f>
        <v>0</v>
      </c>
      <c r="G97" s="108"/>
      <c r="H97" s="108">
        <f t="shared" si="8"/>
        <v>0</v>
      </c>
      <c r="I97" s="108">
        <f t="shared" si="8"/>
        <v>0</v>
      </c>
      <c r="J97" s="108">
        <f t="shared" si="8"/>
        <v>0</v>
      </c>
      <c r="K97" s="108"/>
      <c r="L97" s="108">
        <f t="shared" si="8"/>
        <v>0</v>
      </c>
      <c r="M97" s="108">
        <f t="shared" si="8"/>
        <v>0</v>
      </c>
      <c r="N97" s="108">
        <f t="shared" si="8"/>
        <v>0</v>
      </c>
      <c r="O97" s="108">
        <f t="shared" si="8"/>
        <v>0</v>
      </c>
      <c r="P97" s="108">
        <f t="shared" si="8"/>
        <v>0</v>
      </c>
      <c r="Q97" s="108">
        <f t="shared" si="8"/>
        <v>0</v>
      </c>
      <c r="R97" s="108">
        <f t="shared" si="8"/>
        <v>0</v>
      </c>
      <c r="S97" s="108">
        <f t="shared" si="8"/>
        <v>0</v>
      </c>
      <c r="T97" s="108">
        <f t="shared" si="8"/>
        <v>0</v>
      </c>
      <c r="U97" s="108">
        <f t="shared" si="8"/>
        <v>0</v>
      </c>
      <c r="V97" s="108">
        <f>SUM(B97:U97)</f>
        <v>0</v>
      </c>
    </row>
    <row r="98" spans="1:22" ht="15.75">
      <c r="A98" s="100" t="s">
        <v>13</v>
      </c>
      <c r="B98" s="109"/>
      <c r="C98" s="109"/>
      <c r="D98" s="109">
        <v>0</v>
      </c>
      <c r="E98" s="109"/>
      <c r="F98" s="109">
        <v>0</v>
      </c>
      <c r="G98" s="109"/>
      <c r="H98" s="109">
        <v>0</v>
      </c>
      <c r="I98" s="109">
        <v>0</v>
      </c>
      <c r="J98" s="109">
        <v>0</v>
      </c>
      <c r="K98" s="109"/>
      <c r="L98" s="109">
        <v>0</v>
      </c>
      <c r="M98" s="109">
        <v>0</v>
      </c>
      <c r="N98" s="109"/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f>SUM(B98:U98)</f>
        <v>0</v>
      </c>
    </row>
    <row r="99" spans="1:22" ht="15.75">
      <c r="A99" s="92">
        <v>550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 ht="15.75">
      <c r="A100" s="93">
        <v>553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ht="15.75">
      <c r="A101" s="93">
        <v>554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ht="15.75">
      <c r="A102" s="98" t="s">
        <v>12</v>
      </c>
      <c r="B102" s="108">
        <f aca="true" t="shared" si="9" ref="B102:U102">SUM(B100:B101)</f>
        <v>0</v>
      </c>
      <c r="C102" s="108">
        <f t="shared" si="9"/>
        <v>0</v>
      </c>
      <c r="D102" s="108">
        <f t="shared" si="9"/>
        <v>0</v>
      </c>
      <c r="E102" s="108">
        <f t="shared" si="9"/>
        <v>0</v>
      </c>
      <c r="F102" s="108">
        <f t="shared" si="9"/>
        <v>0</v>
      </c>
      <c r="G102" s="108"/>
      <c r="H102" s="108">
        <f t="shared" si="9"/>
        <v>0</v>
      </c>
      <c r="I102" s="108">
        <f t="shared" si="9"/>
        <v>0</v>
      </c>
      <c r="J102" s="108">
        <f t="shared" si="9"/>
        <v>0</v>
      </c>
      <c r="K102" s="108"/>
      <c r="L102" s="108">
        <f t="shared" si="9"/>
        <v>0</v>
      </c>
      <c r="M102" s="108">
        <f t="shared" si="9"/>
        <v>0</v>
      </c>
      <c r="N102" s="108">
        <f t="shared" si="9"/>
        <v>0</v>
      </c>
      <c r="O102" s="108">
        <f t="shared" si="9"/>
        <v>0</v>
      </c>
      <c r="P102" s="108">
        <f t="shared" si="9"/>
        <v>0</v>
      </c>
      <c r="Q102" s="108">
        <f t="shared" si="9"/>
        <v>0</v>
      </c>
      <c r="R102" s="108">
        <f t="shared" si="9"/>
        <v>0</v>
      </c>
      <c r="S102" s="108">
        <f t="shared" si="9"/>
        <v>0</v>
      </c>
      <c r="T102" s="108">
        <f t="shared" si="9"/>
        <v>0</v>
      </c>
      <c r="U102" s="108">
        <f t="shared" si="9"/>
        <v>0</v>
      </c>
      <c r="V102" s="108">
        <f>SUM(B102:U102)</f>
        <v>0</v>
      </c>
    </row>
    <row r="103" spans="1:22" ht="15.75">
      <c r="A103" s="100" t="s">
        <v>13</v>
      </c>
      <c r="B103" s="109">
        <v>0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>
        <v>0</v>
      </c>
      <c r="N103" s="109"/>
      <c r="O103" s="109">
        <v>0</v>
      </c>
      <c r="P103" s="109">
        <v>0</v>
      </c>
      <c r="Q103" s="109">
        <v>0</v>
      </c>
      <c r="R103" s="109">
        <v>0</v>
      </c>
      <c r="S103" s="109"/>
      <c r="T103" s="109"/>
      <c r="U103" s="109"/>
      <c r="V103" s="109">
        <f>SUM(B103:U103)</f>
        <v>0</v>
      </c>
    </row>
    <row r="104" spans="1:22" ht="15.75">
      <c r="A104" s="99" t="s">
        <v>12</v>
      </c>
      <c r="B104" s="111">
        <f aca="true" t="shared" si="10" ref="B104:U104">B11+B19+B24+B29+B40+B48+B66+B74+B79+B88+B102+B97</f>
        <v>19668</v>
      </c>
      <c r="C104" s="111">
        <f t="shared" si="10"/>
        <v>530271.89</v>
      </c>
      <c r="D104" s="111">
        <f t="shared" si="10"/>
        <v>114310</v>
      </c>
      <c r="E104" s="111">
        <f t="shared" si="10"/>
        <v>2000</v>
      </c>
      <c r="F104" s="111">
        <f t="shared" si="10"/>
        <v>0</v>
      </c>
      <c r="G104" s="111">
        <f t="shared" si="10"/>
        <v>31429.62</v>
      </c>
      <c r="H104" s="111">
        <f>H11+H19+H24+H29+H40+H48+H66+H74+H79+H88+H102+H97</f>
        <v>0</v>
      </c>
      <c r="I104" s="111">
        <f t="shared" si="10"/>
        <v>0</v>
      </c>
      <c r="J104" s="111">
        <f t="shared" si="10"/>
        <v>0</v>
      </c>
      <c r="K104" s="111"/>
      <c r="L104" s="111">
        <f t="shared" si="10"/>
        <v>0</v>
      </c>
      <c r="M104" s="111">
        <f t="shared" si="10"/>
        <v>65940</v>
      </c>
      <c r="N104" s="111">
        <f t="shared" si="10"/>
        <v>0</v>
      </c>
      <c r="O104" s="111">
        <f t="shared" si="10"/>
        <v>0</v>
      </c>
      <c r="P104" s="111">
        <f t="shared" si="10"/>
        <v>0</v>
      </c>
      <c r="Q104" s="111">
        <f t="shared" si="10"/>
        <v>0</v>
      </c>
      <c r="R104" s="111">
        <f t="shared" si="10"/>
        <v>0</v>
      </c>
      <c r="S104" s="111">
        <f t="shared" si="10"/>
        <v>0</v>
      </c>
      <c r="T104" s="111">
        <f t="shared" si="10"/>
        <v>0</v>
      </c>
      <c r="U104" s="111">
        <f t="shared" si="10"/>
        <v>0</v>
      </c>
      <c r="V104" s="108">
        <f>SUM(B104:U104)</f>
        <v>763619.51</v>
      </c>
    </row>
    <row r="105" spans="1:22" ht="16.5" thickBot="1">
      <c r="A105" s="101" t="s">
        <v>13</v>
      </c>
      <c r="B105" s="112">
        <f aca="true" t="shared" si="11" ref="B105:U105">B12+B20+B25+B30+B41+B49+B67+B75+B80+B89+B103+B98</f>
        <v>301482</v>
      </c>
      <c r="C105" s="112">
        <f t="shared" si="11"/>
        <v>4381062.25</v>
      </c>
      <c r="D105" s="112">
        <f>D12+D20+D25+D30+D41+D49+D67+D75+D80+D89+D103+D98</f>
        <v>892210</v>
      </c>
      <c r="E105" s="112">
        <f t="shared" si="11"/>
        <v>44000</v>
      </c>
      <c r="F105" s="112">
        <f t="shared" si="11"/>
        <v>0</v>
      </c>
      <c r="G105" s="112">
        <f t="shared" si="11"/>
        <v>245269.42</v>
      </c>
      <c r="H105" s="112">
        <f>H12+H20+H25+H30+H41+H49+H67+H75+H80+H89+H103+H98</f>
        <v>864779.52</v>
      </c>
      <c r="I105" s="112">
        <f t="shared" si="11"/>
        <v>0</v>
      </c>
      <c r="J105" s="112">
        <f t="shared" si="11"/>
        <v>0</v>
      </c>
      <c r="K105" s="112"/>
      <c r="L105" s="112">
        <f t="shared" si="11"/>
        <v>96830</v>
      </c>
      <c r="M105" s="112">
        <f t="shared" si="11"/>
        <v>382980</v>
      </c>
      <c r="N105" s="112">
        <f t="shared" si="11"/>
        <v>0</v>
      </c>
      <c r="O105" s="112">
        <f t="shared" si="11"/>
        <v>0</v>
      </c>
      <c r="P105" s="112">
        <f t="shared" si="11"/>
        <v>276590</v>
      </c>
      <c r="Q105" s="112">
        <f t="shared" si="11"/>
        <v>59140</v>
      </c>
      <c r="R105" s="112">
        <f t="shared" si="11"/>
        <v>0</v>
      </c>
      <c r="S105" s="112">
        <f t="shared" si="11"/>
        <v>0</v>
      </c>
      <c r="T105" s="112">
        <f t="shared" si="11"/>
        <v>0</v>
      </c>
      <c r="U105" s="112">
        <f t="shared" si="11"/>
        <v>0</v>
      </c>
      <c r="V105" s="112">
        <f>SUM(B105:U105)</f>
        <v>7544343.1899999995</v>
      </c>
    </row>
    <row r="106" spans="2:20" ht="16.5" thickTop="1">
      <c r="B106" s="94"/>
      <c r="D106" s="94"/>
      <c r="E106" s="94"/>
      <c r="F106" s="94"/>
      <c r="G106" s="94"/>
      <c r="H106" s="94"/>
      <c r="I106" s="94"/>
      <c r="J106" s="94"/>
      <c r="K106" s="94"/>
      <c r="L106" s="94"/>
      <c r="O106" s="94"/>
      <c r="P106" s="94"/>
      <c r="Q106" s="94"/>
      <c r="R106" s="94"/>
      <c r="S106" s="94"/>
      <c r="T106" s="94"/>
    </row>
    <row r="107" spans="2:22" ht="15.75">
      <c r="B107" s="94"/>
      <c r="D107" s="94"/>
      <c r="E107" s="94"/>
      <c r="F107" s="94"/>
      <c r="G107" s="94"/>
      <c r="H107" s="94"/>
      <c r="I107" s="94"/>
      <c r="J107" s="94"/>
      <c r="K107" s="94"/>
      <c r="L107" s="94"/>
      <c r="O107" s="94"/>
      <c r="P107" s="94"/>
      <c r="Q107" s="94"/>
      <c r="R107" s="94"/>
      <c r="S107" s="94"/>
      <c r="T107" s="94"/>
      <c r="V107" s="95"/>
    </row>
    <row r="108" spans="2:20" ht="15.75">
      <c r="B108" s="94"/>
      <c r="D108" s="94"/>
      <c r="E108" s="94"/>
      <c r="F108" s="94"/>
      <c r="G108" s="94"/>
      <c r="H108" s="94"/>
      <c r="I108" s="94"/>
      <c r="J108" s="94"/>
      <c r="K108" s="94"/>
      <c r="L108" s="94"/>
      <c r="O108" s="94"/>
      <c r="P108" s="94"/>
      <c r="Q108" s="94"/>
      <c r="R108" s="94"/>
      <c r="S108" s="94"/>
      <c r="T108" s="94"/>
    </row>
    <row r="109" spans="2:20" ht="15.75">
      <c r="B109" s="94"/>
      <c r="D109" s="94"/>
      <c r="E109" s="94"/>
      <c r="F109" s="94"/>
      <c r="G109" s="94"/>
      <c r="H109" s="94"/>
      <c r="I109" s="94"/>
      <c r="J109" s="94"/>
      <c r="K109" s="94"/>
      <c r="L109" s="94"/>
      <c r="O109" s="94"/>
      <c r="P109" s="94"/>
      <c r="Q109" s="94"/>
      <c r="R109" s="94"/>
      <c r="S109" s="94"/>
      <c r="T109" s="94"/>
    </row>
    <row r="111" spans="4:11" ht="15.75">
      <c r="D111" s="113"/>
      <c r="E111" s="113"/>
      <c r="H111" s="96"/>
      <c r="I111" s="96"/>
      <c r="J111" s="96"/>
      <c r="K111" s="96"/>
    </row>
    <row r="112" spans="6:14" ht="15.75">
      <c r="F112" s="94"/>
      <c r="G112" s="94"/>
      <c r="M112" s="97"/>
      <c r="N112" s="97"/>
    </row>
    <row r="113" spans="6:7" ht="15.75">
      <c r="F113" s="94"/>
      <c r="G113" s="94"/>
    </row>
    <row r="114" spans="6:7" ht="15.75">
      <c r="F114" s="97"/>
      <c r="G114" s="97"/>
    </row>
  </sheetData>
  <sheetProtection/>
  <mergeCells count="9">
    <mergeCell ref="A1:V1"/>
    <mergeCell ref="A2:V2"/>
    <mergeCell ref="A3:V3"/>
    <mergeCell ref="C4:D4"/>
    <mergeCell ref="F4:H4"/>
    <mergeCell ref="I4:J4"/>
    <mergeCell ref="M4:N4"/>
    <mergeCell ref="P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2014-06-10T02:36:03Z</cp:lastPrinted>
  <dcterms:created xsi:type="dcterms:W3CDTF">2004-02-23T07:46:31Z</dcterms:created>
  <dcterms:modified xsi:type="dcterms:W3CDTF">2014-08-29T03:23:28Z</dcterms:modified>
  <cp:category/>
  <cp:version/>
  <cp:contentType/>
  <cp:contentStatus/>
</cp:coreProperties>
</file>