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770" windowWidth="9720" windowHeight="7320" tabRatio="815" firstSheet="5" activeTab="5"/>
  </bookViews>
  <sheets>
    <sheet name="ใบผ่านมาตรฐาน (2)" sheetId="1" r:id="rId1"/>
    <sheet name="ใบผ่านทั่วไป (2)" sheetId="2" r:id="rId2"/>
    <sheet name="งบทดลอง (2)" sheetId="3" r:id="rId3"/>
    <sheet name="รายงานรับ-จ่ายเงินสด (2)" sheetId="4" r:id="rId4"/>
    <sheet name="กระดาษทำการงบทดลอง  (2)" sheetId="5" r:id="rId5"/>
    <sheet name="หมายเหตุ1" sheetId="6" r:id="rId6"/>
    <sheet name="หมายเหตุ 2 (2)" sheetId="7" r:id="rId7"/>
    <sheet name="หมายเหตุ3" sheetId="8" r:id="rId8"/>
    <sheet name="กระดาษทำการกระทบยอด   (2)" sheetId="9" r:id="rId9"/>
    <sheet name="งบกระทบยอดเศรษฐกิจชุมชน" sheetId="10" r:id="rId10"/>
    <sheet name="งบกระทบยอดธกส.ออมทรัพย์ (2)" sheetId="11" r:id="rId11"/>
    <sheet name="รายได้ค้างรับ ลูกหนี้ภาษี" sheetId="12" r:id="rId12"/>
    <sheet name="งบกระทบยอดกรุงไทยออมทรัพย์" sheetId="13" r:id="rId13"/>
    <sheet name="รายจ่ายค้างจ่าย  (3)" sheetId="14" r:id="rId14"/>
    <sheet name="รายจ่ายรอจ่าย " sheetId="15" r:id="rId15"/>
    <sheet name="ลูกหนี้เงินทุนศฐ" sheetId="16" r:id="rId16"/>
    <sheet name="เงินสะสม" sheetId="17" r:id="rId17"/>
    <sheet name="เงินอุดหนุนเฉพาะกิจค้างจ่าย" sheetId="18" r:id="rId18"/>
    <sheet name="งบกระทบยอดกรุงไทยกระแสรายวัน" sheetId="19" r:id="rId19"/>
    <sheet name="แนบจ่ายขาด" sheetId="20" r:id="rId20"/>
    <sheet name="งบกระทบยอดโครงการถ่ายโอน" sheetId="21" r:id="rId21"/>
    <sheet name="รายงานกระแสเงินสด" sheetId="22" r:id="rId22"/>
  </sheets>
  <externalReferences>
    <externalReference r:id="rId25"/>
  </externalReferences>
  <definedNames>
    <definedName name="_xlnm.Print_Area" localSheetId="17">'เงินอุดหนุนเฉพาะกิจค้างจ่าย'!#REF!</definedName>
    <definedName name="_xlnm.Print_Area" localSheetId="1">'ใบผ่านทั่วไป (2)'!$B$1:$G$158</definedName>
    <definedName name="_xlnm.Print_Area" localSheetId="0">'ใบผ่านมาตรฐาน (2)'!$A$1:$E$144</definedName>
    <definedName name="_xlnm.Print_Area" localSheetId="8">'กระดาษทำการกระทบยอด   (2)'!$A$1:$U$125</definedName>
    <definedName name="_xlnm.Print_Area" localSheetId="4">'กระดาษทำการงบทดลอง  (2)'!$A$1:$J$43</definedName>
    <definedName name="_xlnm.Print_Area" localSheetId="9">'งบกระทบยอดเศรษฐกิจชุมชน'!$A$1:$H$42</definedName>
    <definedName name="_xlnm.Print_Area" localSheetId="20">'งบกระทบยอดโครงการถ่ายโอน'!$A$1:$H$42</definedName>
    <definedName name="_xlnm.Print_Area" localSheetId="10">'งบกระทบยอดธกส.ออมทรัพย์ (2)'!$A$1:$H$50</definedName>
    <definedName name="_xlnm.Print_Area" localSheetId="2">'งบทดลอง (2)'!$A$1:$E$64</definedName>
    <definedName name="_xlnm.Print_Area" localSheetId="11">'รายได้ค้างรับ ลูกหนี้ภาษี'!$A$1:$M$45</definedName>
    <definedName name="_xlnm.Print_Area" localSheetId="3">'รายงานรับ-จ่ายเงินสด (2)'!$A$1:$I$97</definedName>
    <definedName name="_xlnm.Print_Titles" localSheetId="8">'กระดาษทำการกระทบยอด   (2)'!$1:$5</definedName>
    <definedName name="_xlnm.Print_Titles" localSheetId="4">'กระดาษทำการงบทดลอง  (2)'!$1:$7</definedName>
    <definedName name="_xlnm.Print_Titles" localSheetId="13">'รายจ่ายค้างจ่าย  (3)'!$1:$6</definedName>
    <definedName name="_xlnm.Print_Titles" localSheetId="5">'หมายเหตุ1'!$1:$6</definedName>
  </definedNames>
  <calcPr fullCalcOnLoad="1"/>
</workbook>
</file>

<file path=xl/sharedStrings.xml><?xml version="1.0" encoding="utf-8"?>
<sst xmlns="http://schemas.openxmlformats.org/spreadsheetml/2006/main" count="970" uniqueCount="637">
  <si>
    <t>ผู้บันทึกบัญชี</t>
  </si>
  <si>
    <t xml:space="preserve">                               เงินอุดหนุนทั่วไป - ไทยเข้มแข็ง</t>
  </si>
  <si>
    <t xml:space="preserve">                               เงินอุดหนุนทั่วไป - อาหารกลางวัน</t>
  </si>
  <si>
    <t>เลขที่เช็ค</t>
  </si>
  <si>
    <t>จำนวนเงิน</t>
  </si>
  <si>
    <t>ผู้จัดทำ</t>
  </si>
  <si>
    <t>รหัส</t>
  </si>
  <si>
    <t>บัญชี</t>
  </si>
  <si>
    <t>บาท</t>
  </si>
  <si>
    <t xml:space="preserve"> </t>
  </si>
  <si>
    <t>วันที่</t>
  </si>
  <si>
    <t>เดบิท</t>
  </si>
  <si>
    <t>เครดิต</t>
  </si>
  <si>
    <t>รวมเดือนนี้</t>
  </si>
  <si>
    <t>รวมตั้งแต่ต้นปี</t>
  </si>
  <si>
    <t>รายการ</t>
  </si>
  <si>
    <t>รหัสบัญชี</t>
  </si>
  <si>
    <t>ใบผ่านรายการบัญชีมาตรฐาน</t>
  </si>
  <si>
    <t>ฝ่าย ……………………………..</t>
  </si>
  <si>
    <t>ใบผ่านรายการบัญชีทั่วไป</t>
  </si>
  <si>
    <t>เดบิต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</si>
  <si>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</si>
  <si>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</si>
  <si>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</si>
  <si>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</si>
  <si>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</si>
  <si>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</si>
  <si>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</si>
  <si>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</si>
  <si>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</si>
  <si>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</si>
  <si>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</si>
  <si>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</si>
  <si>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 xml:space="preserve">                         รวมรายรับ</t>
  </si>
  <si>
    <t>รายจ่าย</t>
  </si>
  <si>
    <t xml:space="preserve">        งบกลาง</t>
  </si>
  <si>
    <t xml:space="preserve">        เงินเดือน</t>
  </si>
  <si>
    <t xml:space="preserve">        ค่าจ้างประจำ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</si>
  <si>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</si>
  <si>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</si>
  <si>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</si>
  <si>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</si>
  <si>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</si>
  <si>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</si>
  <si>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</si>
  <si>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</si>
  <si>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>รายงาน  รับ  -  จ่าย   เงินสด</t>
  </si>
  <si>
    <t>งบประทบยอดเงินฝากธนาคาร</t>
  </si>
  <si>
    <t xml:space="preserve">  บวก  :   เงินฝากระหว่างทาง</t>
  </si>
  <si>
    <t>วันที่ฝากธนาคาร</t>
  </si>
  <si>
    <t xml:space="preserve"> หัก  :  เช็คจ่ายที่ผู้รับยังไม่นำมาขึ้นเงินกับธนาคาร</t>
  </si>
  <si>
    <t xml:space="preserve">  ผู้จัดทำ</t>
  </si>
  <si>
    <t xml:space="preserve">  ลงชื่อ …………………………….</t>
  </si>
  <si>
    <t xml:space="preserve">  ผู้ตรวจสอบ</t>
  </si>
  <si>
    <t>กระดาษทำการกระทบยอด</t>
  </si>
  <si>
    <t>รายได้จากทุน</t>
  </si>
  <si>
    <t xml:space="preserve">                         ผู้บันทึกบัญชี                                  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</si>
  <si>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</si>
  <si>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</si>
  <si>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</si>
  <si>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</si>
  <si>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</si>
  <si>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</si>
  <si>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</si>
  <si>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</si>
  <si>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รวม</t>
  </si>
  <si>
    <t>เงินค้ำประกันสัญญา</t>
  </si>
  <si>
    <t xml:space="preserve"> งบทดลอง    </t>
  </si>
  <si>
    <t>เงินสด</t>
  </si>
  <si>
    <t>กระดาษทำการ</t>
  </si>
  <si>
    <t>งบทดลอง</t>
  </si>
  <si>
    <t xml:space="preserve">งบทดลอง  </t>
  </si>
  <si>
    <t xml:space="preserve">  (ปรับปรุง)</t>
  </si>
  <si>
    <t># 1 , # 2 (ปิดบัญชี)</t>
  </si>
  <si>
    <t>งบกลาง</t>
  </si>
  <si>
    <t xml:space="preserve">เงินอุดหนุน  </t>
  </si>
  <si>
    <t>ค่าครุภัณฑ์</t>
  </si>
  <si>
    <t>ค่าที่ดินและสิ่งก่อสร้าง</t>
  </si>
  <si>
    <t>รายรับ  (หมายเหตุ 1 )</t>
  </si>
  <si>
    <t>องค์การบริหารส่วนตำบลเมืองนาท     อำเภอขามสะแกแสง    จังหวัดนครราชสีมา</t>
  </si>
  <si>
    <t>เงินอุดหนุนเฉพาะกิจค้างจ่าย</t>
  </si>
  <si>
    <t>องค์การบริหารส่วนตำบลเมืองนาท</t>
  </si>
  <si>
    <t>รายจ่ายค้างจ่าย</t>
  </si>
  <si>
    <t>ลูกหนี้เงินยืมงบประมาณ</t>
  </si>
  <si>
    <t>จ่ายขาดเงินสะสม</t>
  </si>
  <si>
    <t>เดบิท  บ/ช เงินรายรับ</t>
  </si>
  <si>
    <t xml:space="preserve">                               ภาษีบำรุงท้องที่</t>
  </si>
  <si>
    <t xml:space="preserve">                               ดอกเบี้ย</t>
  </si>
  <si>
    <t xml:space="preserve">                               ค่าขายแบบแปลน</t>
  </si>
  <si>
    <t xml:space="preserve">                               ภาษีมูลค่าเพิ่ม   พรบ. แผนฯ</t>
  </si>
  <si>
    <t xml:space="preserve">                               ภาษีมูลค่าเพิ่ม 1 ใน 9</t>
  </si>
  <si>
    <t xml:space="preserve">                               ภาษีสุรา</t>
  </si>
  <si>
    <t xml:space="preserve">                               ภาษีสรรพสามิต</t>
  </si>
  <si>
    <t xml:space="preserve">                               ค่าภาคหลวงแร่</t>
  </si>
  <si>
    <t xml:space="preserve">                               ค่าภาคหลวงปิโตรเลียม</t>
  </si>
  <si>
    <t xml:space="preserve">                               รวมรายจ่าย</t>
  </si>
  <si>
    <t xml:space="preserve">องค์การบริหารส่วนตำบลเมืองนาท </t>
  </si>
  <si>
    <t xml:space="preserve"> ธนาคารเพื่อการเกษตรและสหกรณ์การเกษตร  สาขาขามสะแกแสง</t>
  </si>
  <si>
    <t xml:space="preserve">   เลขที่บัญชี  …...…291  -  2 -  49401  -  5……...</t>
  </si>
  <si>
    <t xml:space="preserve">                 เงินฝากธนาคาร  ธกส. - ออมทรัพย์</t>
  </si>
  <si>
    <t xml:space="preserve">                               ภาษีธุรกิจเฉพาะ</t>
  </si>
  <si>
    <t>เงินทุนสำรองเงินสะสม</t>
  </si>
  <si>
    <t xml:space="preserve">                             บ/ชเงินรายรับ</t>
  </si>
  <si>
    <t>ครุภัณฑ์</t>
  </si>
  <si>
    <t xml:space="preserve">                 เงินฝากธนาคาร  ธกส. - เศรษฐกิจชุมชน</t>
  </si>
  <si>
    <t>ที่ดินและสิ่งก่อสร้าง</t>
  </si>
  <si>
    <t xml:space="preserve">                               ค่าปรับผิดสัญญา</t>
  </si>
  <si>
    <t>บัญชีรายจ่ายค้างจ่าย</t>
  </si>
  <si>
    <t xml:space="preserve">                               ค่าธรรมเนียมปิดประกาศ</t>
  </si>
  <si>
    <t xml:space="preserve">                               รายได้เบ็ดเตล็ด</t>
  </si>
  <si>
    <t>บวก  รายการจ่ายเช็คเนื่องจากธนาคารตัดบัญชีไม่ครบ</t>
  </si>
  <si>
    <t>ตามรายการที่จ่ายเช็ค</t>
  </si>
  <si>
    <t xml:space="preserve">                 เงินฝากธนาคาร  ธกส. - โครงการถ่ายโอน</t>
  </si>
  <si>
    <t xml:space="preserve">                               ค่าปรับผิดสัญญาจราจร</t>
  </si>
  <si>
    <t xml:space="preserve">                 -  ออมทรัพย์ 291-2-56813-5</t>
  </si>
  <si>
    <t xml:space="preserve">                 -  ออมทรัพย์ 291-2-59857-4</t>
  </si>
  <si>
    <t>องค์การบริหารส่วนตำบลเมืองนาท  อำเภอขามสะแกแสง  จังหวัดนครราชสีมา</t>
  </si>
  <si>
    <t>หมวด/ประเภท</t>
  </si>
  <si>
    <t>หมายเหตุ</t>
  </si>
  <si>
    <t>รวมทั้งสิ้น</t>
  </si>
  <si>
    <t xml:space="preserve">        รายจ่ายอื่น</t>
  </si>
  <si>
    <t xml:space="preserve">เงินสะสม </t>
  </si>
  <si>
    <t xml:space="preserve">                               เงินอุดหนุนทั่วไป -ตามอำนาจหน้าที่</t>
  </si>
  <si>
    <t>งบเงินสะสม</t>
  </si>
  <si>
    <t>รายจ่ายอื่น</t>
  </si>
  <si>
    <t>บ/ช เงินรับฝาก     -  ภาษีหัก   ณ  ที่จ่าย</t>
  </si>
  <si>
    <t>คงเหลือ</t>
  </si>
  <si>
    <t xml:space="preserve">เงินอุดหนุนเฉพาะกิจค้างจ่าย </t>
  </si>
  <si>
    <t xml:space="preserve">             รายรับ                                    รายจ่าย</t>
  </si>
  <si>
    <t xml:space="preserve">                                 ยอดยกไป</t>
  </si>
  <si>
    <t>รายจ่ายตามงบประมาณ   (จ่ายจากรายรับ)</t>
  </si>
  <si>
    <t xml:space="preserve">  หัก  :    รายการกระทบยอดอื่น  ๆ</t>
  </si>
  <si>
    <t xml:space="preserve">            สูงกว่า</t>
  </si>
  <si>
    <t xml:space="preserve">            ( ต่ำกว่า )</t>
  </si>
  <si>
    <t>บัญชีรายจ่ายรอจ่าย</t>
  </si>
  <si>
    <t xml:space="preserve">                 เงินฝากธนาคารกรุงไทย - ออมทรัพย์</t>
  </si>
  <si>
    <t xml:space="preserve">  ตำแหน่ง    เจ้าพนักงานการเงินและบัญชี</t>
  </si>
  <si>
    <t xml:space="preserve">             (   นางวรรณา  กล้าแข็ง     )</t>
  </si>
  <si>
    <t>เอกสารแนบงบเงินสะสม</t>
  </si>
  <si>
    <t>ที่</t>
  </si>
  <si>
    <t>รายจ่ายรอจ่าย</t>
  </si>
  <si>
    <t xml:space="preserve">                               เงินอุดหนุนเฉพาะกิจ -เบี้ยยังชีพคนชรา</t>
  </si>
  <si>
    <t>หมายเหตุ 1</t>
  </si>
  <si>
    <t>รายรับจริงประกอบงบทดลองและรายงานรับ-จ่ายเงินสด</t>
  </si>
  <si>
    <t>รายได้จัดเก็บเอง</t>
  </si>
  <si>
    <t>หมวดภาษีอากร</t>
  </si>
  <si>
    <t>(1) ภาษีโรงเรือนและทีดิน</t>
  </si>
  <si>
    <t>(2) ภาษีบำรุงท้องที่</t>
  </si>
  <si>
    <t>(3) ภาษีป้าย</t>
  </si>
  <si>
    <t>(4) อากรการฆ่าสัตว์</t>
  </si>
  <si>
    <t>(6) ภาษีบำรุง อบจ.จากสถานค้าปลีกน้ำมัน</t>
  </si>
  <si>
    <t>(5) ภาษีบำรุง อบจ.จากสถานค้าปลีกยาสูบ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</si>
  <si>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</si>
  <si>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</si>
  <si>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</si>
  <si>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</si>
  <si>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</si>
  <si>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</si>
  <si>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ค่าธรรมเนียมเก็บและขนขยะมูลฝอย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</si>
  <si>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</si>
  <si>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</t>
  </si>
  <si>
    <t>อาหารหรือสถานที่สะสมอาหารในอาคารหรือพื้นที่ใด ซึ่งมีพื้นที่ไม่เกิน 200 ตร.ม.</t>
  </si>
  <si>
    <t>(9) ค่าธรรมเนียมเกี่ยวกับสุสานและฌาปนสถาน</t>
  </si>
  <si>
    <t>(10) ค่าธรรมเนียมปิดแผ่นป้ายประกาศหรือเขียนข้อความหรือภาพ ติดตั้ง เขียน</t>
  </si>
  <si>
    <t>ป้าย หรือเอกสาร หรือทิ้ง หรือโปรยแผ่นประกาศเพื่อโฆษณาแก่ประชาชน</t>
  </si>
  <si>
    <t>(11) ค่าธรรมเนียมเกี่ยวกับการทะเบียนราษฎร</t>
  </si>
  <si>
    <t>(12) ค่าธรรมเนียมเกี่ยวกับบัตรประจำตัวประชาชน</t>
  </si>
  <si>
    <t>(13) ค่าธรรมเนียมเกี่ยวกับโรคพิษสุนัขบ้า</t>
  </si>
  <si>
    <t>(14) ค่าธรรมเนียมเกี่ยวกับการส่งเสริมและรักษาคุณภาพสิ่งแวดล้อมแห่งชาติ</t>
  </si>
  <si>
    <t>(15) ค่าธรรมเนียมบำรุง อบจ.จากผู้เข้าพักโรงแรม</t>
  </si>
  <si>
    <t>(17) ค่าปรับผู้กระทำผิดกฎหมายจราจรทางบก</t>
  </si>
  <si>
    <t>(16) ค่าปรับผู้กระทำผิดกฎหมายการจัดระเบียบจอดยานยนต์</t>
  </si>
  <si>
    <t>(18) ค่าปรับผู้กระทำผิดกฎหมายการป้องกันและระงับอัคคีภัย</t>
  </si>
  <si>
    <t>(19) ค่าปรับผู้กระทำผิดกฎหมายและข้อบังคับท้องถิ่น</t>
  </si>
  <si>
    <t>(20) ค่าปรับการผิดสัญญา</t>
  </si>
  <si>
    <t>(21) ค่าปรับอื่นๆ</t>
  </si>
  <si>
    <t>(22) ค่าใบอนุญาตรับทำการเก็บ ขน หรือกำจัด สิ่งปฏิกูลหรือมูลฝอย</t>
  </si>
  <si>
    <t>(23) ค่าใบอนุญาตจัดตั้งตลาด</t>
  </si>
  <si>
    <t>(24) ค่าใบอนุญาตจัดตั้งสถานที่จำหน่ายอาหารหรือสถานที่สะสมอาหารใน</t>
  </si>
  <si>
    <t>อาคารหรือพื้นที่ใด ซี่งมีพื้นที่เกิน 200 ตร.ม.</t>
  </si>
  <si>
    <t>(25) ค่าใบอนุญาตจำหน่ายสินค้าในที่หรือทางสาธารณะ</t>
  </si>
  <si>
    <t>(26) ค่าใบอนุญาตเกี่ยวกับการควบคุมอาคาร</t>
  </si>
  <si>
    <t>(27) ค่าใบอนุญาตเกี่ยวกับการโฆษณาโดยใช้เครื่องขยายเสียง</t>
  </si>
  <si>
    <t>(28) ค่าใบอนุญาตอื่นๆ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</si>
  <si>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</si>
  <si>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</si>
  <si>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</si>
  <si>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</t>
  </si>
  <si>
    <t>(4) เงินปันผลหรือเงินรางวัลต่างๆ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</si>
  <si>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</si>
  <si>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</si>
  <si>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เงินช่วยเหลือท้องถิ่นจากกิจการเฉพาะการ</t>
  </si>
  <si>
    <t>(2) เงินสะสมจากการโอนกิจการสาธารณูปโภคหรือการพาณิชย์</t>
  </si>
  <si>
    <t>(3) รายได้จากสาธารณูปโภคและการพาณิชย์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</si>
  <si>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</si>
  <si>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</si>
  <si>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</si>
  <si>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</si>
  <si>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</si>
  <si>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</si>
  <si>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ค่าสมัคสามาชิกห้องสมุด</t>
  </si>
  <si>
    <t>(7) รายได้เบ็ดเตล็ดอื่นๆ</t>
  </si>
  <si>
    <t>หมวดรายได้จากทุน</t>
  </si>
  <si>
    <t>(1) ค่าขายทอดตลาดทรัพย์สิน</t>
  </si>
  <si>
    <t>รายได้ที่รัฐบาลเก็บแล้วจัดสรรให้องค์กรปกครองส่วนท้องถิ่น หมวดภาษีจัดสรร</t>
  </si>
  <si>
    <t xml:space="preserve"> - ( 1 ใน 9)</t>
  </si>
  <si>
    <t>(1) ภาษีมูลค่าเพิ่ม</t>
  </si>
  <si>
    <t>(2) ภาษีธุรกิจเฉพาะ</t>
  </si>
  <si>
    <t>(3) ภาษีสุราและเบียร์</t>
  </si>
  <si>
    <t>(4) ภาษีสรรพสามิต</t>
  </si>
  <si>
    <t>(5) ภาษีและค่าธรรมเนียมรถยนต์และล้อเลื่อน</t>
  </si>
  <si>
    <t>(7) ภาษีการพนัน</t>
  </si>
  <si>
    <t>(8) ค่าภาคหลวงแร่</t>
  </si>
  <si>
    <t>(9) ค่าภาคหลวงปิโตรเลียม</t>
  </si>
  <si>
    <t>(10) อื่นๆ</t>
  </si>
  <si>
    <t>รายได้ที่รัฐบาลอุดหนุนให้องค์กรปกครองส่วนท้องถิ่น หมวดเงินอุดหนุน</t>
  </si>
  <si>
    <t>(1) เงินอุดหนุนทั่วไป</t>
  </si>
  <si>
    <t>0100</t>
  </si>
  <si>
    <t>0101</t>
  </si>
  <si>
    <t>0102</t>
  </si>
  <si>
    <t>0103</t>
  </si>
  <si>
    <t>0104</t>
  </si>
  <si>
    <t>0105</t>
  </si>
  <si>
    <t>0106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</si>
  <si>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</si>
  <si>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</si>
  <si>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</si>
  <si>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</si>
  <si>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</si>
  <si>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</si>
  <si>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</si>
  <si>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</si>
  <si>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</si>
  <si>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</si>
  <si>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</si>
  <si>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</si>
  <si>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</si>
  <si>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</si>
  <si>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</si>
  <si>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</si>
  <si>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</si>
  <si>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</si>
  <si>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</si>
  <si>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</si>
  <si>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</si>
  <si>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</si>
  <si>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</si>
  <si>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</si>
  <si>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</si>
  <si>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</si>
  <si>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</si>
  <si>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</si>
  <si>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</si>
  <si>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0200</t>
  </si>
  <si>
    <t>0201</t>
  </si>
  <si>
    <t>0202</t>
  </si>
  <si>
    <t>0203</t>
  </si>
  <si>
    <t>0204</t>
  </si>
  <si>
    <t>0250</t>
  </si>
  <si>
    <t>0251</t>
  </si>
  <si>
    <t>0252</t>
  </si>
  <si>
    <t>0253</t>
  </si>
  <si>
    <t>0300</t>
  </si>
  <si>
    <t>0301</t>
  </si>
  <si>
    <t>0302</t>
  </si>
  <si>
    <t>0303</t>
  </si>
  <si>
    <t>0304</t>
  </si>
  <si>
    <t>0305</t>
  </si>
  <si>
    <t>0306</t>
  </si>
  <si>
    <t>0350</t>
  </si>
  <si>
    <t>0351</t>
  </si>
  <si>
    <t>1000</t>
  </si>
  <si>
    <t>1002</t>
  </si>
  <si>
    <t>1004</t>
  </si>
  <si>
    <t>1005</t>
  </si>
  <si>
    <t>1006</t>
  </si>
  <si>
    <t>1007</t>
  </si>
  <si>
    <t>1001</t>
  </si>
  <si>
    <t>1013</t>
  </si>
  <si>
    <t>1010</t>
  </si>
  <si>
    <t>1011</t>
  </si>
  <si>
    <t>3000</t>
  </si>
  <si>
    <t>รับจริงทั้งปี</t>
  </si>
  <si>
    <t>เงินอุดหนุนเฉพาะกิจ - เบี้ยยังชีพคนชรา</t>
  </si>
  <si>
    <t>รายงานกระแสเงินสด</t>
  </si>
  <si>
    <t>รายรับ</t>
  </si>
  <si>
    <t>ตั้งแต่ต้นปีจนถึงปัจจุบัน</t>
  </si>
  <si>
    <t>รับเงินรายรับ</t>
  </si>
  <si>
    <t>รับเงินรับฝาก</t>
  </si>
  <si>
    <t>รับเงินอุดหนุนเฉพาะกิจ</t>
  </si>
  <si>
    <t>รับเงินอุดหนุนทั่วไป</t>
  </si>
  <si>
    <t>จ่ายเงินตามงบประมาณ</t>
  </si>
  <si>
    <t>จ่ายเงินรับฝาก</t>
  </si>
  <si>
    <t>จ่ายเงินสะสม</t>
  </si>
  <si>
    <t>จ่ายเงินกู้</t>
  </si>
  <si>
    <t>จ่ายเงินอุดหนุนเฉพาะกิจ</t>
  </si>
  <si>
    <t>รับสูง หรือ (ต่ำ) กว่าจ่าย</t>
  </si>
  <si>
    <t xml:space="preserve">   เลขที่บัญชี  …...…291  -  2 -  59857  -  4……...</t>
  </si>
  <si>
    <t>ลูกหนี้-ภาษีบำรุงท้องที่</t>
  </si>
  <si>
    <t>ลูกหนี้-เงินทุนโครงการเศรษฐกิจชุมชน</t>
  </si>
  <si>
    <t>เบิกจ่ายแล้ว</t>
  </si>
  <si>
    <t xml:space="preserve"> ธนาคารกรุงไทย  สาขานครราชสีมา</t>
  </si>
  <si>
    <t>หัก  :   เงินโอนที่ยังไม่รับทราบบัญชี</t>
  </si>
  <si>
    <t xml:space="preserve">  บวก  :   หรือ (หัก)  รายการกระทบยอดอื่น  ๆ</t>
  </si>
  <si>
    <t xml:space="preserve">   เลขที่บัญชี  …...…301-3-09120-7</t>
  </si>
  <si>
    <t>งบประทบยอดเงินฝากธนาคาร - ออมทรัพย์</t>
  </si>
  <si>
    <t>ปกครองส่วนท้องถิ่น อบต.เมืองนาท</t>
  </si>
  <si>
    <t>ชื่อบัญชี  เงินทุนโครงการเศรษฐกิจชุมชน อบต.เมืองนาท</t>
  </si>
  <si>
    <t xml:space="preserve">   เลขที่บัญชี  …...…291  -  2 -  56813  -  5……...</t>
  </si>
  <si>
    <t>ชื่อบัญชี องค์การบริหารส่วนตำบลเมืองนาท</t>
  </si>
  <si>
    <t>งบประทบยอดเงินฝากธนาคาร-ออมทรัพย์</t>
  </si>
  <si>
    <t>ลูกหนี้ภาษีบำรุงท้องที่</t>
  </si>
  <si>
    <t xml:space="preserve">                               ค่าใบอนุญาตเกี่ยวกับการควบคุมอาคาร</t>
  </si>
  <si>
    <t xml:space="preserve">                               เงินอุดหนุนเฉพาะกิจ - ผู้พิการหรือทุพลภาพ</t>
  </si>
  <si>
    <t>อำเภอขามสะแกแสง   จังหวัดนครราชสีมา</t>
  </si>
  <si>
    <t>ลูกหนี้เศรษฐกิจชุมชน</t>
  </si>
  <si>
    <t>เงินอุดหนุนทั่วไป - ไทยเข้มแข็ง</t>
  </si>
  <si>
    <t xml:space="preserve">                               ผู้บันทึกบัญชี                                  </t>
  </si>
  <si>
    <t xml:space="preserve">                      ผู้อนุมัติ</t>
  </si>
  <si>
    <t xml:space="preserve">                        บัญชีเงินรับฝาก - ภาษีหัก ณ ที่จ่าย</t>
  </si>
  <si>
    <t xml:space="preserve">    ผู้จัดทำ</t>
  </si>
  <si>
    <t xml:space="preserve">                    ผู้อนุมัติ</t>
  </si>
  <si>
    <t>.</t>
  </si>
  <si>
    <t>จ่ายจากเงินอุดหนุนทั่วไป</t>
  </si>
  <si>
    <t>รับเงินอุดหนุนทั่วไป(ไทยเข้มแข็ง)</t>
  </si>
  <si>
    <t>รับเงินอุดหนุนทั่วไป (อาหารกลางวัน)</t>
  </si>
  <si>
    <t>จ่ายจากเงินอุดหนุนทั่วไป(ไทยเข้มแข็ง)</t>
  </si>
  <si>
    <t>จ่ายจากอุดหนุนทั่วไป (อาหารกลางวัน)</t>
  </si>
  <si>
    <t>เงินอุดหนุนเฉพาะกิจ - ไทยเข้มแข็ง</t>
  </si>
  <si>
    <t>รวมจ่ายงบฯ</t>
  </si>
  <si>
    <t>ลูกหนี้เงินยืมเงินสะสม</t>
  </si>
  <si>
    <t>รายจ่ายที่รอจ่าย</t>
  </si>
  <si>
    <t>เลขที่ฎีกา</t>
  </si>
  <si>
    <t>จำนวนเงินที่รอจ่าย</t>
  </si>
  <si>
    <t>หมวดค่าตอบแทน (สำนักปลัด)</t>
  </si>
  <si>
    <t>ประเภท</t>
  </si>
  <si>
    <t>หมวดค่าตอบแทน(ส่วนการคลัง)</t>
  </si>
  <si>
    <t>หมวดค่าตอบแทน(ส่วนโยธา)</t>
  </si>
  <si>
    <t>หมวดค่าตอบแทน(ส่วนการศึกษา)</t>
  </si>
  <si>
    <t xml:space="preserve">รายจ่ายค้างจ่าย  </t>
  </si>
  <si>
    <t>ก่อหนี้ผูกพัน</t>
  </si>
  <si>
    <t>ไม่ก่อหนี้ผูกพัน</t>
  </si>
  <si>
    <r>
      <t xml:space="preserve">    </t>
    </r>
    <r>
      <rPr>
        <b/>
        <u val="single"/>
        <sz val="14"/>
        <rFont val="TH SarabunPSK"/>
        <family val="2"/>
      </rPr>
      <t>คำอธิบาย</t>
    </r>
    <r>
      <rPr>
        <b/>
        <sz val="14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</si>
  <si>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b/>
        <sz val="12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</si>
  <si>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sz val="12"/>
        <rFont val="TH SarabunPSK"/>
        <family val="2"/>
      </rPr>
      <t xml:space="preserve">   </t>
    </r>
    <r>
      <rPr>
        <b/>
        <sz val="12"/>
        <rFont val="TH SarabunPSK"/>
        <family val="2"/>
      </rPr>
      <t>เพื่อบันทึก</t>
    </r>
  </si>
  <si>
    <t xml:space="preserve">                                                   - เงินค้ำประกันสัญญา</t>
  </si>
  <si>
    <t xml:space="preserve">                                                   - ค่าใช้จ่ายในการจัดเก็บภบท.5%</t>
  </si>
  <si>
    <t xml:space="preserve">                                                   - ส่วนลดในการจัดเก็บภบท.6%</t>
  </si>
  <si>
    <t xml:space="preserve">                                                   - ขายแบบโครงการไทยเข้มแข็ง</t>
  </si>
  <si>
    <r>
      <t>ชื่อบัญชี</t>
    </r>
    <r>
      <rPr>
        <sz val="14"/>
        <rFont val="TH SarabunPSK"/>
        <family val="2"/>
      </rPr>
      <t xml:space="preserve">  โครงการถ่ายโอนงานกิจกรรมบริการสาธารณะประโยชน์แก่องค์กร</t>
    </r>
  </si>
  <si>
    <r>
      <t xml:space="preserve"> </t>
    </r>
    <r>
      <rPr>
        <u val="single"/>
        <sz val="14"/>
        <rFont val="TH SarabunPSK"/>
        <family val="2"/>
      </rPr>
      <t>วันที่ลงบัญชี</t>
    </r>
  </si>
  <si>
    <t xml:space="preserve">  เดบิท         เงินสด</t>
  </si>
  <si>
    <t xml:space="preserve">                  เครดิต    เงินสด</t>
  </si>
  <si>
    <t>ธ. ธกส.        -  ออมทรัพย์ 291-2-49401-5</t>
  </si>
  <si>
    <t xml:space="preserve">  เดบิท  งบกลาง   </t>
  </si>
  <si>
    <t xml:space="preserve">                             บ/ชเงินรับฝาก   -  ภาษีหัก ณ  ที่จ่าย</t>
  </si>
  <si>
    <t>เงินอุดหนุนเฉพาะกิจ - เบี้ยยังชีพคนพิการ</t>
  </si>
  <si>
    <t xml:space="preserve">                  เครดิต      ภาษีโรงเรือนและที่ดิน</t>
  </si>
  <si>
    <t xml:space="preserve">                               ค่าธรรมเนียมเกี่ยวกับการควบคุมอาคาร</t>
  </si>
  <si>
    <t>เงินอุดหนุนเฉพาะกิจ (สวัสดิการผู้สูงอายุ)</t>
  </si>
  <si>
    <t>เงินอุดหนุนเฉพาะกิจ(สวัสดิการผู้พิการ)</t>
  </si>
  <si>
    <t>บัญชีเงินทุนโครงการเศรษฐกิจชุมชน</t>
  </si>
  <si>
    <t xml:space="preserve">                               ค่าธรรมเนียมอื่น</t>
  </si>
  <si>
    <t xml:space="preserve">                               เงินรางวัล</t>
  </si>
  <si>
    <t>0149</t>
  </si>
  <si>
    <t>(29) ค่าธรรมเนียมอื่นๆ</t>
  </si>
  <si>
    <t xml:space="preserve">     เงินสะสม</t>
  </si>
  <si>
    <t xml:space="preserve">     เงินอุดหนุนเฉพาะกิจ - เบี้ยยังชีพฯคนชรา</t>
  </si>
  <si>
    <t xml:space="preserve">     เงินอุดหนุนเฉพาะกิจ - เบี้ยยังชีพฯพิการ</t>
  </si>
  <si>
    <t xml:space="preserve">     รายจ่ายรอจ่าย</t>
  </si>
  <si>
    <t xml:space="preserve">     รายจ่ายค้างจ่าย</t>
  </si>
  <si>
    <t xml:space="preserve">     ลูกหนี้เงินยืมเงินสะสม</t>
  </si>
  <si>
    <t xml:space="preserve">     ลูกหนี้เงินยืมงบประมาณ</t>
  </si>
  <si>
    <t xml:space="preserve">                          -  เงินค้ำประกันสัญญา</t>
  </si>
  <si>
    <t xml:space="preserve">                          -  ภบท. 5 %</t>
  </si>
  <si>
    <t xml:space="preserve">                          -  ภบท. 6 %</t>
  </si>
  <si>
    <t xml:space="preserve">           เครดิต    บัญชีเงินฝากธนาคาร ธกส. - ออมทรัพย์</t>
  </si>
  <si>
    <t xml:space="preserve">                               ค่าปรับอื่น</t>
  </si>
  <si>
    <t>หัก  :    รายการกระทบยอดอื่น  ๆ</t>
  </si>
  <si>
    <t>เพียงวันที่    31  มีนาคม  2554</t>
  </si>
  <si>
    <t>906</t>
  </si>
  <si>
    <t>903</t>
  </si>
  <si>
    <t>905</t>
  </si>
  <si>
    <t xml:space="preserve">     ลูกหนี้เศรษฐกิจชุมชน</t>
  </si>
  <si>
    <t xml:space="preserve">                        บัญชีรายรับ -  ค่าปรับผิดสัญญา</t>
  </si>
  <si>
    <t xml:space="preserve">               (   นางสุภาภรณ์  การถาง  )</t>
  </si>
  <si>
    <t xml:space="preserve">  ตำแหน่ง    หัวหน้าส่วนการคลัง</t>
  </si>
  <si>
    <t>บัญชีรายได้ค้างรับ</t>
  </si>
  <si>
    <t xml:space="preserve">  ยอดคงเหลือตามรายงานธนาคาร  ณ  วันที่  31 ตุลาคม   2554</t>
  </si>
  <si>
    <t>วันที่     31  ตุลาคม   2554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</si>
  <si>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31  ตุลาคม   2554</t>
    </r>
  </si>
  <si>
    <t>ลำดับ</t>
  </si>
  <si>
    <t>จำนวนเงินตาม</t>
  </si>
  <si>
    <t>ใบอนุมัติประจำงวด</t>
  </si>
  <si>
    <t>รายละเอียด ประกอบงบทดลองและรายงานรับ-จ่ายเงินสด</t>
  </si>
  <si>
    <t>ภาษีหัก ณ ที่จ่าย</t>
  </si>
  <si>
    <t>ค่าใช้จ่าย ภบท 5 %</t>
  </si>
  <si>
    <t>ค่าใช้จ่าย ภบท 6 %</t>
  </si>
  <si>
    <t>รับ</t>
  </si>
  <si>
    <t>จ่าย</t>
  </si>
  <si>
    <t>ยกมา</t>
  </si>
  <si>
    <t>เงินรับฝาก  (หมายเหตุ2)</t>
  </si>
  <si>
    <t xml:space="preserve">                           บัญชีเงินทุนโครงการเศรษฐกิจชุมชน</t>
  </si>
  <si>
    <t xml:space="preserve">                          -  เศรษฐกิจชุมชน</t>
  </si>
  <si>
    <t>ผู้ทำบัญชี</t>
  </si>
  <si>
    <t xml:space="preserve">                               เงินอุดหนุนเฉพาะกิจ - ไทยเข้มแข็ง</t>
  </si>
  <si>
    <t xml:space="preserve">          </t>
  </si>
  <si>
    <t>ตำแหน่ง นักวิชาการเงินและบัญชี</t>
  </si>
  <si>
    <t xml:space="preserve">  ลงชื่อ ……………..................……………….</t>
  </si>
  <si>
    <t xml:space="preserve">  ลงชื่อ ………………….....................………….</t>
  </si>
  <si>
    <t xml:space="preserve">  ลงชื่อ ………………………......................…….</t>
  </si>
  <si>
    <t xml:space="preserve">  ลงชื่อ …………………………......................….</t>
  </si>
  <si>
    <t xml:space="preserve">                               เงินอุดหนุนทั่วไป -อาหารเสริม(นม)</t>
  </si>
  <si>
    <t>ผู้อนุมัติ</t>
  </si>
  <si>
    <t xml:space="preserve">                           ลูกหนี้เงินยืมงบประมาณ</t>
  </si>
  <si>
    <t xml:space="preserve">                               ค่าธรรมเนียมจดทะเบียนสิทธิฯและนิติกรรมที่ดิน</t>
  </si>
  <si>
    <t>( นางวรรณา  กล้าแข็ง)</t>
  </si>
  <si>
    <t xml:space="preserve"> ตำแหน่ง นักวิชาการเงินและบัญชี</t>
  </si>
  <si>
    <t xml:space="preserve">       ตำแหน่ง นักวิชาการเงินและบัญชี</t>
  </si>
  <si>
    <t xml:space="preserve">          ตำแหน่ง นักวิชาการการเงินและบัญชี</t>
  </si>
  <si>
    <t xml:space="preserve">               ( นางวรรณา  กล้าแข็ง )</t>
  </si>
  <si>
    <t xml:space="preserve">                                                       ใบผ่านรายการบัญชีทั่วไป</t>
  </si>
  <si>
    <t>ฝ่าย.........................................</t>
  </si>
  <si>
    <t>(6) ค่าธรรมเนียมจดทะเบียนอสังหาริมทรัพย์และนิติกรรมที่ดิน</t>
  </si>
  <si>
    <t xml:space="preserve">             (   นางวรรณา  กล้าแข็ง )</t>
  </si>
  <si>
    <t xml:space="preserve">       ตำแหน่ง   นักวิชาการเงินและบัญชี</t>
  </si>
  <si>
    <t xml:space="preserve">             ( นางวรรณา  กล้าแข็ง )</t>
  </si>
  <si>
    <t xml:space="preserve">    ตำแหน่ง  นักวิชาการเงินและบัญชี</t>
  </si>
  <si>
    <t xml:space="preserve">             (  นางวรรณา  กล้าแข็ง)</t>
  </si>
  <si>
    <t>เงินอุดหนุนเฉพาะกิจ  (หมายเหตุ 3)</t>
  </si>
  <si>
    <t>เงินอุดหนุนเฉพาะกิจ</t>
  </si>
  <si>
    <t>(1) เงินอุดหนุนเฉพาะกิจ(เบี้ยยังชีพคนชรา)</t>
  </si>
  <si>
    <t>(2) เงินอุดหนุนเฉพาะกิจ(เบี้ยยังชีพผู้พิการหรือทุพพลภาพ)</t>
  </si>
  <si>
    <t>รวมรายได้ทั้งสิ้น</t>
  </si>
  <si>
    <t>เงินอุดหนุนเฉพาะกิจ - ยาเสพติด</t>
  </si>
  <si>
    <t>เงินอุดหนุนเฉพาะกิจ- ไทยเข้มแข็ง</t>
  </si>
  <si>
    <t>เงินอุดหนุนเฉพาะกิจ- ศูนย์พัฒนาครอบครัว</t>
  </si>
  <si>
    <t xml:space="preserve"> - เงินประโยชน์ตอบแทนอื่นสำหรับพนักงานส่วนท้องถิ่นเป็นกรณีพิเศษฯ</t>
  </si>
  <si>
    <t>ประกอบงบทดลอง</t>
  </si>
  <si>
    <t>รับคืน</t>
  </si>
  <si>
    <t>1.เงินอุดหนุนเฉพาะกิจ-เบี้ยยังชีพผู้สูงอายุ</t>
  </si>
  <si>
    <t>3.เงินอุดหนุนเฉพาะกิจ-ยาเสพติด</t>
  </si>
  <si>
    <t>4.เงินอุดหนุนเฉพาะกิจ-ไทยเข้มแข็ง</t>
  </si>
  <si>
    <t xml:space="preserve">                               ค่าธรรมเนียมเก็บและขนสิ่งปฏิกูลมูลฝอย</t>
  </si>
  <si>
    <t>สำนักปลัด</t>
  </si>
  <si>
    <t>หมวด ค่าใช้สอย</t>
  </si>
  <si>
    <t>ประเภท รายจ่ายเพื่อให้ได้มาซึ่งบริการ</t>
  </si>
  <si>
    <t>ส่วนการศึกษา</t>
  </si>
  <si>
    <t>หมวด ค่าวัสดุ</t>
  </si>
  <si>
    <t>ส่วนโยธา</t>
  </si>
  <si>
    <t>รายละเอียดลูกหนี้เงินทุนเศรษฐกิจชุมชน</t>
  </si>
  <si>
    <t>ลำดับที่</t>
  </si>
  <si>
    <t>หมู่ที่</t>
  </si>
  <si>
    <t>เงินต้น</t>
  </si>
  <si>
    <t>รับชำระ</t>
  </si>
  <si>
    <t>กลุ่มส่งเสริมการเกษตรทำนา</t>
  </si>
  <si>
    <t>กลุ่มส่งเสริมอาชีพทำการเกษตร</t>
  </si>
  <si>
    <t>กลุ่มส่งเสริมอาชีพกลุ่มชาวนา(ปลูกข้าวพันธ์ดี)</t>
  </si>
  <si>
    <t>กลุ่มส่งเสริมอาชีพปลูกข้าว</t>
  </si>
  <si>
    <t>กลุ่มส่งเสริมอาชีพการเกษตร</t>
  </si>
  <si>
    <t>กลุ่มส่งเสริมผลผลิตข้าวม.7</t>
  </si>
  <si>
    <t>กลุ่มกองทุนเพื่อเพิ่มผลผลิตในการการเกษตร</t>
  </si>
  <si>
    <t>กลุ่มส่งเสริมการเกษตรปลูกข้าวพันธ์ดี</t>
  </si>
  <si>
    <t xml:space="preserve">                        บัญชีเงินฝากธนาคารกรุงไทย - ออมทรัพย์</t>
  </si>
  <si>
    <t xml:space="preserve">     เงินรับฝาก(หมายเหตุ 2)</t>
  </si>
  <si>
    <r>
      <t>รายรับ</t>
    </r>
    <r>
      <rPr>
        <sz val="13"/>
        <rFont val="TH SarabunPSK"/>
        <family val="2"/>
      </rPr>
      <t xml:space="preserve">  (หมายเหตุ 1)</t>
    </r>
  </si>
  <si>
    <t xml:space="preserve">                           ลูกหนี้เงินยืมเงินสะสม</t>
  </si>
  <si>
    <t xml:space="preserve">                           เงินรับฝาก ภาษีหัก ณ ที่จ่าย</t>
  </si>
  <si>
    <r>
      <rPr>
        <u val="single"/>
        <sz val="14"/>
        <rFont val="TH SarabunPSK"/>
        <family val="2"/>
      </rPr>
      <t>เงินรับฝาก</t>
    </r>
    <r>
      <rPr>
        <sz val="14"/>
        <rFont val="TH SarabunPSK"/>
        <family val="2"/>
      </rPr>
      <t xml:space="preserve">  (หมายเหตุ 2)</t>
    </r>
  </si>
  <si>
    <r>
      <t>บวก  :</t>
    </r>
    <r>
      <rPr>
        <sz val="14"/>
        <rFont val="TH SarabunPSK"/>
        <family val="2"/>
      </rPr>
      <t xml:space="preserve">   เงินฝากระหว่างทาง</t>
    </r>
  </si>
  <si>
    <r>
      <t xml:space="preserve">บวก : </t>
    </r>
    <r>
      <rPr>
        <sz val="14"/>
        <rFont val="TH SarabunPSK"/>
        <family val="2"/>
      </rPr>
      <t xml:space="preserve"> รายการจ่ายเช็คเนื่องจากธนาคารตัดบัญชีไม่ครบ</t>
    </r>
  </si>
  <si>
    <r>
      <t xml:space="preserve"> </t>
    </r>
    <r>
      <rPr>
        <u val="single"/>
        <sz val="14"/>
        <rFont val="TH SarabunPSK"/>
        <family val="2"/>
      </rPr>
      <t>วันที่</t>
    </r>
  </si>
  <si>
    <t>(30) ค่าอนุญาตให้ใช้สถานที่ประกอบกิจการที่เป็นอันตรายต่อสุขภาพ</t>
  </si>
  <si>
    <t>2.เงินอุดหนุนเฉพาะกิจ-เบี้ยยังชีพคนพิการ</t>
  </si>
  <si>
    <t>รัฐบาลจัดสรร</t>
  </si>
  <si>
    <t xml:space="preserve">   เลขที่บัญชี  …...…301-6-09587-4</t>
  </si>
  <si>
    <t>บวก</t>
  </si>
  <si>
    <t xml:space="preserve">              ( นางวรรณา  กล้าแข็ง)</t>
  </si>
  <si>
    <t xml:space="preserve">                           ค่าสาธารณูปโภค</t>
  </si>
  <si>
    <t xml:space="preserve">                           ลูกหนี้-โครงการเศรษฐกิจชุมชน</t>
  </si>
  <si>
    <t xml:space="preserve">               ( นางสุภาภรณ์   การถาง)</t>
  </si>
  <si>
    <t xml:space="preserve">  ตำแหน่ง  ผู้อำนวยการกองคลัง</t>
  </si>
  <si>
    <t xml:space="preserve">  ตำแหน่ง   ผู้อำนวยการกองคลัง</t>
  </si>
  <si>
    <t xml:space="preserve">  ตำแหน่ง       ผู้อำนวยการกองคลัง</t>
  </si>
  <si>
    <t xml:space="preserve">          ( นางสุภาภรณ์   การถาง)</t>
  </si>
  <si>
    <t xml:space="preserve">  ลงชื่อ ……………………………………</t>
  </si>
  <si>
    <t>โครงการก่อสร้างถนนลูกรังสายเรียบคลองส่งน้ำบ้านห้วย</t>
  </si>
  <si>
    <t>โครงการก่อสร้างถนนคอนกรีตเสริมเหล็กภายในหมู่บ้าน บ้านหนองโพธิ์</t>
  </si>
  <si>
    <t>โครงการก่อสร้างถนนหินคลุกสายหน้าโรงเรียนบ้านเสมา</t>
  </si>
  <si>
    <t>โครงการก่อสร้างถนนลูกรังภายในหมู่บ้านสายโนนข้าวตาก หมู่9</t>
  </si>
  <si>
    <t>โครงการก่อสร้างถนนหินคลุก สายทางเข้าบ้านห้วยยาง บ้านทัพรั้ง</t>
  </si>
  <si>
    <t>โครงการก่อสร้างถนนหินคลุกสายทางไปหนองกระทุ่มโพรง บ้านเมืองนาท</t>
  </si>
  <si>
    <t>โครงการก่อสร้างถนนหินคลุก สายทางเข้าหมู่บ้าน บ้านหนองไร่</t>
  </si>
  <si>
    <t>โครงการก่อสร้างถนนลูกรังสายบ้านดอนตลุงหว้า-บ้านหนุก หมู่ที่ 10</t>
  </si>
  <si>
    <t xml:space="preserve">  (  นางสุภาภรณ์   การถาง)</t>
  </si>
  <si>
    <t>ตำแหน่ง  ผู้อำนวยการกองคลัง</t>
  </si>
  <si>
    <t xml:space="preserve">                           อุดหนุนเฉพาะกิจ(เบี้ยยังชีพผู้สูงอายุ)</t>
  </si>
  <si>
    <t xml:space="preserve"> ตำแหน่ง   ผู้อำนวยการกองคลัง</t>
  </si>
  <si>
    <t>อุดหนุนเฉพาะกิจค้างจ่าย</t>
  </si>
  <si>
    <t xml:space="preserve">  (  นางสุภาภรณ์  การถาง)</t>
  </si>
  <si>
    <t xml:space="preserve">                 เลขที่ …03.. /…06…... / 2556….</t>
  </si>
  <si>
    <t xml:space="preserve">          (นางสุภาภรณ์  การถาง)</t>
  </si>
  <si>
    <t xml:space="preserve">          ตำแหน่ง   ผู้อำนวยการกองคลัง</t>
  </si>
  <si>
    <t xml:space="preserve">                                                                                      </t>
  </si>
  <si>
    <r>
      <t xml:space="preserve">เดบิท </t>
    </r>
    <r>
      <rPr>
        <sz val="14"/>
        <rFont val="TH SarabunPSK"/>
        <family val="2"/>
      </rPr>
      <t xml:space="preserve"> ค่าใช้สอย</t>
    </r>
  </si>
  <si>
    <t xml:space="preserve">                     เลขที่ …04../..06.. /2556…….</t>
  </si>
  <si>
    <t xml:space="preserve">                     วันที่ …7  มิถุนายน  2556.....</t>
  </si>
  <si>
    <r>
      <rPr>
        <b/>
        <sz val="14"/>
        <rFont val="TH SarabunPSK"/>
        <family val="2"/>
      </rPr>
      <t xml:space="preserve">เครดิต </t>
    </r>
    <r>
      <rPr>
        <sz val="14"/>
        <rFont val="TH SarabunPSK"/>
        <family val="2"/>
      </rPr>
      <t xml:space="preserve"> เงินยืมงบประมาณ</t>
    </r>
  </si>
  <si>
    <t xml:space="preserve">                           ส่งใช้เงินยืมโครงการอบรมศึกษาดูงานฯ</t>
  </si>
  <si>
    <t>เงินรับฝาก-รอส่งคืนจังหวัด</t>
  </si>
  <si>
    <t>เงินรับฝาก-เบี้ยยังชีพคนชราปี 55รอส่งคืนจังหวัด</t>
  </si>
  <si>
    <t>เงินรับฝาก-เบี้ยยังชีพคนพิการปี 55รอส่งคืนจังหวัด</t>
  </si>
  <si>
    <t>รับฝาก  (หมายเหตุ 2)</t>
  </si>
  <si>
    <t>งบประทบยอดเงินฝากธนาคาร - กระแสรายวัน</t>
  </si>
  <si>
    <t xml:space="preserve">                            เงินสะสม</t>
  </si>
  <si>
    <t xml:space="preserve">          วันที่ …16  สิงหาคม  2556.....</t>
  </si>
  <si>
    <t xml:space="preserve">           เลขที่ …02../..08.. /2556…….</t>
  </si>
  <si>
    <r>
      <t xml:space="preserve">เดบิท </t>
    </r>
    <r>
      <rPr>
        <sz val="14"/>
        <rFont val="TH SarabunPSK"/>
        <family val="2"/>
      </rPr>
      <t>ธกส.ออมทรัพย์ บัญชีเลขที่ 291-2-49401-5</t>
    </r>
  </si>
  <si>
    <t>เครดิต ธ.กรุงไทยออมทรัพย์</t>
  </si>
  <si>
    <t xml:space="preserve">                         โอนจากบัญชี ธกส.โครงการเศรษฐกิจชุมชน เข้าบัญชี ธกส.ออมทรัพย์</t>
  </si>
  <si>
    <t>ประจำเดือน  สิงหาคม  2556</t>
  </si>
  <si>
    <t xml:space="preserve"> - พรบ. กำหนดแผนฯจากภาษีมูลค่าเพิ่ม</t>
  </si>
  <si>
    <t xml:space="preserve">                                </t>
  </si>
  <si>
    <t xml:space="preserve">           เลขที่ …1..../…09...../...2556...</t>
  </si>
  <si>
    <t xml:space="preserve">  ยอดคงเหลือตามบัญชี    ณ   วันที่   30 กันยายน  2556</t>
  </si>
  <si>
    <t>1007/2556</t>
  </si>
  <si>
    <t>1008/2556</t>
  </si>
  <si>
    <t>1009/2556</t>
  </si>
  <si>
    <t>1010/2556</t>
  </si>
  <si>
    <t xml:space="preserve">    เลขที่ …02.. /…08…... / …2556...</t>
  </si>
  <si>
    <t xml:space="preserve">                         </t>
  </si>
  <si>
    <t xml:space="preserve">                                       </t>
  </si>
  <si>
    <t xml:space="preserve">                                                                                                          </t>
  </si>
  <si>
    <t>รายจ่ายผัดส่งใบสำคัญ</t>
  </si>
  <si>
    <t xml:space="preserve"> ณ   วันที่  31  ตุลาคม  2556</t>
  </si>
  <si>
    <t xml:space="preserve">   วันที่ ....31  ตุลาคม  2556…...</t>
  </si>
  <si>
    <t xml:space="preserve">                                  รายการจากสมุดเงินสดจ่าย   ไปเข้าบัญชีแยกประเภทที่เกี่ยวข้อง   ประจำเดือน  ตุลาคม  2556</t>
  </si>
  <si>
    <t xml:space="preserve">                                  รายการจากสมุดเงินสดรับ   ไปเข้าบัญชีแยกประเภทที่เกี่ยวข้อง   ประจำเดือน   ตุลาคม  2556</t>
  </si>
  <si>
    <t xml:space="preserve">                                   รายการจากทะเบียนรายรับ   ไปเข้าบัญชีแยกประเภทที่เกี่ยวข้อง   ประจำเดือน  ตุลาคม  2556</t>
  </si>
  <si>
    <t xml:space="preserve">                     เลขที่ …01../..10./2557…….</t>
  </si>
  <si>
    <t xml:space="preserve">                วันที่ .  7  ตุลาคม 2556.....</t>
  </si>
  <si>
    <t>ผู้ช่วยเจ้าหน้าที่ธุรการ(ส่วนโยธา) และผู้ช่วยเจ้าหน้าที่ธุรการ(สำนักปลัด)</t>
  </si>
  <si>
    <t xml:space="preserve">                          ส่งใช้เงินยืมค่าลงทะเบียนของปลัดองค์การบริหารส่วนตำบล,บุคลากร</t>
  </si>
  <si>
    <t xml:space="preserve">              เลขที่ …02../..10.. /2556…….</t>
  </si>
  <si>
    <t xml:space="preserve">         วันที่ …17 ตุลาคม  2556.....</t>
  </si>
  <si>
    <r>
      <t>เครดิต</t>
    </r>
    <r>
      <rPr>
        <sz val="14"/>
        <rFont val="TH SarabunPSK"/>
        <family val="2"/>
      </rPr>
      <t xml:space="preserve">  ลูกหนี้เงินยืมงบประมาณ</t>
    </r>
  </si>
  <si>
    <t>วันที่      31  ตุลาคม  2556</t>
  </si>
  <si>
    <t>ประจำเดือน ตุลาคม 2556</t>
  </si>
  <si>
    <t xml:space="preserve">                                                        ประจำเดือน ตุลาคม  2556</t>
  </si>
  <si>
    <t xml:space="preserve">  ยอดคงเหลือตามรายงานธนาคาร  ณ  วันที่    31  ตุลาคม   2556</t>
  </si>
  <si>
    <t xml:space="preserve">     วันที่    31 ตุลาคม  2556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</si>
  <si>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31  ตุลาคม  2556</t>
    </r>
  </si>
  <si>
    <t xml:space="preserve">  ยอดคงเหลือตามรายงานธนาคาร  ณ  วันที่   31  ตุลาคม  2556</t>
  </si>
  <si>
    <t>วันที่     31  ตุลาคม  2556</t>
  </si>
  <si>
    <t xml:space="preserve">  ยอดคงเหลือตามบัญชี    ณ   วันที่   31  ตุลาคม  2556</t>
  </si>
  <si>
    <t xml:space="preserve">  วันที่    31  ตุลาคม   2556</t>
  </si>
  <si>
    <t xml:space="preserve"> วันที่    31  ตุลาคม  2556</t>
  </si>
  <si>
    <t>ประจำปีงบประมาณ 2557</t>
  </si>
  <si>
    <t>เดบิท รายจ่ายผัดส่งใบสำคัญ</t>
  </si>
  <si>
    <t>เครดิต  ลูกหนี้เงินยืมงบประมาณ</t>
  </si>
  <si>
    <t xml:space="preserve">                          ประจำเดือน   ตุลาคม  พ.ศ.   2556</t>
  </si>
  <si>
    <t xml:space="preserve">  ปีงบประมาณ    2557</t>
  </si>
  <si>
    <t xml:space="preserve">     รายจ่ายผัดส่งใบสำคัญ</t>
  </si>
  <si>
    <t xml:space="preserve">                           รายจ่ายค้างจ่าย</t>
  </si>
  <si>
    <t>เงินสะสมยกมา ปี 56</t>
  </si>
  <si>
    <t>คืนเงินและดอกเบี้ยเศรษฐกิจชุมชนม.3</t>
  </si>
  <si>
    <t>ณ  วันที่  31 ตุลาคม 2556</t>
  </si>
  <si>
    <t>ณ วันที่  31  ตุลาคม  2556</t>
  </si>
  <si>
    <t xml:space="preserve">  ยอดคงเหลือตามรายงานธนาคาร  ณ  วันที่  31  ตุลาคม  2556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</si>
  <si>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31  ตุลาคม  2556</t>
    </r>
  </si>
  <si>
    <t>หมวด เงินเดือน</t>
  </si>
  <si>
    <t>ประเภท เงินค่าตอบแทนประจำตำแหน่ง (หน.สป.)</t>
  </si>
  <si>
    <t xml:space="preserve">ประเภท รายจ่ายเกี่ยวเนื่องกับการปฏิบัติราชการฯ </t>
  </si>
  <si>
    <t xml:space="preserve"> - ค่าใช้จ่ายในการเลือกตั้ง</t>
  </si>
  <si>
    <t>หมวด ค่าสาธารณูปโภค</t>
  </si>
  <si>
    <t>ประเภท ค่าสาธารณูปโภค</t>
  </si>
  <si>
    <t xml:space="preserve"> - ค่าโทรศัพท์</t>
  </si>
  <si>
    <t xml:space="preserve"> - ค่าบริการอินเตอร์เน็ต</t>
  </si>
  <si>
    <t>ประเภท วัสดุเชื้อเพลิงและหล่อลื่น</t>
  </si>
  <si>
    <t>ประเภท วัสดุเครื่องบริโภค</t>
  </si>
  <si>
    <t>หมวด  รายจ่ายอื่น</t>
  </si>
  <si>
    <t>ประเภท ค่าจ้างที่ปรึกษา</t>
  </si>
  <si>
    <t>ส่วนการคลัง</t>
  </si>
  <si>
    <t>ประเภท เงินค่าตอบแทนประจำตำแหน่ง ผอ.คลัง</t>
  </si>
  <si>
    <t>ประเภท วัสดุสำนักงาน</t>
  </si>
  <si>
    <t>ประเภท เงินค่าตอบแทนประจำตำแหน่ง (หน.ช่าง)</t>
  </si>
  <si>
    <t>ประเภท รายจ่ายที่เกี่ยวเนื่องกับการปฏิบัติราชการ</t>
  </si>
  <si>
    <t xml:space="preserve"> - ค่าจ้างเหมาคนงานดูแลเด็ก ศพด.</t>
  </si>
  <si>
    <t xml:space="preserve"> ประเภท ค่าวัสดุอื่น ๆ</t>
  </si>
  <si>
    <t xml:space="preserve"> - อาหารเสริม(นม) 4 โรงเรียน</t>
  </si>
  <si>
    <t xml:space="preserve"> - อาหารเสริม(นม) ศพด. อบต.เมืองนาท</t>
  </si>
  <si>
    <t xml:space="preserve"> - อาหารกลางวัน ศพด. อบต.เมืองนาท</t>
  </si>
  <si>
    <t>ประเภท วัสดุการศึกษา</t>
  </si>
  <si>
    <t>ประจำเดือน  ตุลาคม  2556</t>
  </si>
  <si>
    <t>ณ   วันที่   30  กันยายน  2556</t>
  </si>
  <si>
    <t xml:space="preserve"> ณ     วันที่    31  เดือน  ตุลาคม  พ.ศ.  2556</t>
  </si>
  <si>
    <t>บัญชีโครงการเศรษฐกิจชุมชน</t>
  </si>
  <si>
    <t>เงินยืมเงินสะสม</t>
  </si>
  <si>
    <t xml:space="preserve">                         ปรับปรุงรายการส่งใช้เงินยืมตามสัญญายืมเงินเลขที่ 1/2557</t>
  </si>
  <si>
    <t>ปีงบประมาณ     2557</t>
  </si>
  <si>
    <t>เงินอุดหนุนเฉพาะกิจ -เบี้ยยังชีพคนชรา(ปี56)</t>
  </si>
  <si>
    <t>เงินอุดหนุนเฉพาะกิจ -เบี้ยยังชีพคนพิการ(ปี56)</t>
  </si>
  <si>
    <t>รายละเอียดลูกหนี้</t>
  </si>
  <si>
    <t xml:space="preserve">ลำดับที่ </t>
  </si>
  <si>
    <t>ฃื่อ-สกุล</t>
  </si>
  <si>
    <t>ภาษีโรงเรือนและที่ดิน</t>
  </si>
  <si>
    <t>ภาษีบำรุงท้องที่</t>
  </si>
  <si>
    <t>ภาษีป้าย</t>
  </si>
  <si>
    <t>เพิ่ม</t>
  </si>
  <si>
    <t>หมู่ที่ 1</t>
  </si>
  <si>
    <t>นายเอื้ยง  พิมพ์กลาง</t>
  </si>
  <si>
    <t>นายอภัย คากลาง</t>
  </si>
  <si>
    <t>นางเอี้ยม  ผันกลาง</t>
  </si>
  <si>
    <t>หมู่ที่ 2</t>
  </si>
  <si>
    <t>นางบุญธรรม กิ่งนอก</t>
  </si>
  <si>
    <t>นายสมพร  ศิริอมรรัตน์</t>
  </si>
  <si>
    <t>นางชูศรี ทวีกลาง</t>
  </si>
  <si>
    <t>หมู่ที่ 3</t>
  </si>
  <si>
    <t>นายจักรกฤษ  อิ่มตะคุ</t>
  </si>
  <si>
    <t>นางสุทิน  เตาะหนองนา</t>
  </si>
  <si>
    <t>หมู่ที่ 4</t>
  </si>
  <si>
    <t>นายปลั่ง พูนกลาง</t>
  </si>
  <si>
    <t>หมู่ที่ 6</t>
  </si>
  <si>
    <t>นายคร่ำ  เกาะกลาง</t>
  </si>
  <si>
    <t>นางดวง  ฉิมกลาง</t>
  </si>
  <si>
    <t>นายเนย พุฒนอก</t>
  </si>
  <si>
    <t>นายไพจิตร  พงษ์พุทธรักษ์</t>
  </si>
  <si>
    <t>หมู่ที่ 7</t>
  </si>
  <si>
    <t>นางกัญญา วีระพัฒน์</t>
  </si>
  <si>
    <t>นางอรอุมา  รอกลาง</t>
  </si>
  <si>
    <t>หมู่ที่ 9</t>
  </si>
  <si>
    <t>นายหรี่ ขุนจงกลาง</t>
  </si>
  <si>
    <t>ธ. กรุงไทย  -  กระแสรายวัน 301-6-09587-4</t>
  </si>
  <si>
    <t>ธ. กรุงไทย  -  ออมทรัพย์  301-3-09120-7</t>
  </si>
  <si>
    <t>021</t>
  </si>
  <si>
    <t xml:space="preserve">                 -  กระแสรายวัน 291-5-00026-3</t>
  </si>
  <si>
    <t>ธ. กรุงไทย  -  ออมทรัพย์301-3-09120-7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</si>
</sst>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000"/>
    <numFmt numFmtId="166" formatCode="00000"/>
    <numFmt numFmtId="167" formatCode="000"/>
    <numFmt numFmtId="168" formatCode="_-* #,##0_-;\-* #,##0_-;_-* &quot;-&quot;??_-;_-@_-"/>
  </numFmts>
  <fonts count="62">
    <font>
      <sz val="14"/>
      <name val="Cordia New"/>
      <family val="0"/>
    </font>
    <font>
      <sz val="11"/>
      <color indexed="8"/>
      <name val="Calibri"/>
      <family val="2"/>
    </font>
    <font>
      <sz val="8"/>
      <name val="Cordia New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3"/>
      <name val="TH SarabunPSK"/>
      <family val="2"/>
    </font>
    <font>
      <u val="single"/>
      <sz val="14"/>
      <name val="TH SarabunPSK"/>
      <family val="2"/>
    </font>
    <font>
      <sz val="12"/>
      <name val="Cordia New"/>
      <family val="2"/>
    </font>
    <font>
      <u val="single"/>
      <sz val="13"/>
      <name val="TH SarabunPSK"/>
      <family val="2"/>
    </font>
    <font>
      <sz val="14"/>
      <color indexed="61"/>
      <name val="TH SarabunPSK"/>
      <family val="2"/>
    </font>
    <font>
      <b/>
      <i/>
      <sz val="14"/>
      <name val="TH SarabunPSK"/>
      <family val="2"/>
    </font>
    <font>
      <sz val="14"/>
      <color indexed="10"/>
      <name val="TH SarabunPSK"/>
      <family val="2"/>
    </font>
    <font>
      <sz val="16"/>
      <name val="Cordia New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H SarabunPSK"/>
      <family val="0"/>
    </font>
    <font>
      <sz val="10"/>
      <color indexed="8"/>
      <name val="TH SarabunPSK"/>
      <family val="0"/>
    </font>
    <font>
      <sz val="14"/>
      <color indexed="8"/>
      <name val="Angsana New"/>
      <family val="0"/>
    </font>
    <font>
      <sz val="13"/>
      <color indexed="8"/>
      <name val="Angsana New"/>
      <family val="0"/>
    </font>
    <font>
      <sz val="10"/>
      <color indexed="8"/>
      <name val="Angsana New"/>
      <family val="0"/>
    </font>
    <font>
      <b/>
      <sz val="2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799847602844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double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double"/>
      <bottom style="double"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 style="thin"/>
      <right/>
      <top/>
      <bottom style="double"/>
    </border>
    <border>
      <left/>
      <right style="thin"/>
      <top style="thin"/>
      <bottom style="double"/>
    </border>
    <border>
      <left style="thin"/>
      <right/>
      <top style="double"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hair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0" applyNumberFormat="0" applyBorder="0" applyAlignment="0" applyProtection="0"/>
    <xf numFmtId="0" fontId="50" fillId="22" borderId="3" applyNumberFormat="0" applyAlignment="0" applyProtection="0"/>
    <xf numFmtId="0" fontId="51" fillId="22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24" borderId="4" applyNumberFormat="0" applyAlignment="0" applyProtection="0"/>
    <xf numFmtId="0" fontId="57" fillId="25" borderId="0" applyNumberFormat="0" applyBorder="0" applyAlignment="0" applyProtection="0"/>
    <xf numFmtId="0" fontId="58" fillId="0" borderId="5" applyNumberFormat="0" applyFill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58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167" fontId="3" fillId="0" borderId="12" xfId="0" applyNumberFormat="1" applyFont="1" applyBorder="1" applyAlignment="1">
      <alignment horizontal="center"/>
    </xf>
    <xf numFmtId="164" fontId="3" fillId="0" borderId="0" xfId="33" applyFont="1" applyAlignment="1">
      <alignment/>
    </xf>
    <xf numFmtId="0" fontId="3" fillId="0" borderId="13" xfId="0" applyFont="1" applyBorder="1" applyAlignment="1">
      <alignment/>
    </xf>
    <xf numFmtId="164" fontId="3" fillId="0" borderId="14" xfId="33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left" indent="3"/>
    </xf>
    <xf numFmtId="167" fontId="3" fillId="0" borderId="16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indent="6"/>
    </xf>
    <xf numFmtId="0" fontId="3" fillId="0" borderId="15" xfId="0" applyFont="1" applyBorder="1" applyAlignment="1">
      <alignment horizontal="left" indent="6"/>
    </xf>
    <xf numFmtId="0" fontId="3" fillId="0" borderId="14" xfId="0" applyFont="1" applyBorder="1" applyAlignment="1">
      <alignment/>
    </xf>
    <xf numFmtId="0" fontId="3" fillId="0" borderId="18" xfId="0" applyFont="1" applyBorder="1" applyAlignment="1">
      <alignment/>
    </xf>
    <xf numFmtId="167" fontId="3" fillId="0" borderId="18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Alignment="1">
      <alignment/>
    </xf>
    <xf numFmtId="0" fontId="11" fillId="0" borderId="1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164" fontId="11" fillId="0" borderId="21" xfId="33" applyFont="1" applyBorder="1" applyAlignment="1">
      <alignment/>
    </xf>
    <xf numFmtId="164" fontId="11" fillId="0" borderId="0" xfId="33" applyFont="1" applyBorder="1" applyAlignment="1">
      <alignment/>
    </xf>
    <xf numFmtId="166" fontId="7" fillId="0" borderId="22" xfId="0" applyNumberFormat="1" applyFont="1" applyFill="1" applyBorder="1" applyAlignment="1">
      <alignment horizontal="center"/>
    </xf>
    <xf numFmtId="164" fontId="11" fillId="0" borderId="11" xfId="33" applyFont="1" applyBorder="1" applyAlignment="1">
      <alignment/>
    </xf>
    <xf numFmtId="0" fontId="11" fillId="0" borderId="0" xfId="0" applyFont="1" applyBorder="1" applyAlignment="1">
      <alignment/>
    </xf>
    <xf numFmtId="164" fontId="11" fillId="0" borderId="0" xfId="33" applyFont="1" applyFill="1" applyBorder="1" applyAlignment="1">
      <alignment/>
    </xf>
    <xf numFmtId="164" fontId="11" fillId="0" borderId="21" xfId="33" applyFont="1" applyFill="1" applyBorder="1" applyAlignment="1">
      <alignment/>
    </xf>
    <xf numFmtId="164" fontId="11" fillId="0" borderId="11" xfId="33" applyFont="1" applyFill="1" applyBorder="1" applyAlignment="1">
      <alignment/>
    </xf>
    <xf numFmtId="164" fontId="11" fillId="0" borderId="20" xfId="33" applyFont="1" applyBorder="1" applyAlignment="1">
      <alignment/>
    </xf>
    <xf numFmtId="0" fontId="3" fillId="0" borderId="0" xfId="0" applyFont="1" applyFill="1" applyAlignment="1">
      <alignment/>
    </xf>
    <xf numFmtId="0" fontId="11" fillId="0" borderId="1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167" fontId="11" fillId="0" borderId="11" xfId="0" applyNumberFormat="1" applyFont="1" applyBorder="1" applyAlignment="1">
      <alignment horizontal="center"/>
    </xf>
    <xf numFmtId="164" fontId="11" fillId="0" borderId="11" xfId="33" applyFont="1" applyBorder="1" applyAlignment="1">
      <alignment horizontal="center"/>
    </xf>
    <xf numFmtId="164" fontId="11" fillId="0" borderId="11" xfId="33" applyFont="1" applyFill="1" applyBorder="1" applyAlignment="1">
      <alignment horizontal="center"/>
    </xf>
    <xf numFmtId="0" fontId="11" fillId="0" borderId="23" xfId="0" applyFont="1" applyBorder="1" applyAlignment="1">
      <alignment horizontal="left"/>
    </xf>
    <xf numFmtId="167" fontId="11" fillId="0" borderId="23" xfId="0" applyNumberFormat="1" applyFont="1" applyBorder="1" applyAlignment="1">
      <alignment horizontal="center"/>
    </xf>
    <xf numFmtId="164" fontId="11" fillId="0" borderId="23" xfId="33" applyFont="1" applyBorder="1" applyAlignment="1">
      <alignment/>
    </xf>
    <xf numFmtId="164" fontId="11" fillId="0" borderId="23" xfId="33" applyFont="1" applyFill="1" applyBorder="1" applyAlignment="1">
      <alignment/>
    </xf>
    <xf numFmtId="0" fontId="11" fillId="0" borderId="11" xfId="0" applyFont="1" applyBorder="1" applyAlignment="1">
      <alignment/>
    </xf>
    <xf numFmtId="164" fontId="11" fillId="0" borderId="20" xfId="33" applyFont="1" applyFill="1" applyBorder="1" applyAlignment="1">
      <alignment/>
    </xf>
    <xf numFmtId="167" fontId="1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5" fillId="0" borderId="0" xfId="33" applyFont="1" applyBorder="1" applyAlignment="1">
      <alignment/>
    </xf>
    <xf numFmtId="164" fontId="3" fillId="0" borderId="24" xfId="33" applyFont="1" applyBorder="1" applyAlignment="1">
      <alignment/>
    </xf>
    <xf numFmtId="164" fontId="3" fillId="0" borderId="0" xfId="33" applyFont="1" applyBorder="1" applyAlignment="1">
      <alignment/>
    </xf>
    <xf numFmtId="164" fontId="3" fillId="0" borderId="13" xfId="33" applyFont="1" applyBorder="1" applyAlignment="1">
      <alignment/>
    </xf>
    <xf numFmtId="0" fontId="3" fillId="0" borderId="25" xfId="0" applyFont="1" applyBorder="1" applyAlignment="1">
      <alignment/>
    </xf>
    <xf numFmtId="164" fontId="3" fillId="0" borderId="25" xfId="33" applyFont="1" applyBorder="1" applyAlignment="1">
      <alignment/>
    </xf>
    <xf numFmtId="0" fontId="3" fillId="0" borderId="26" xfId="0" applyFont="1" applyBorder="1" applyAlignment="1">
      <alignment/>
    </xf>
    <xf numFmtId="164" fontId="3" fillId="0" borderId="26" xfId="33" applyFont="1" applyBorder="1" applyAlignment="1">
      <alignment/>
    </xf>
    <xf numFmtId="0" fontId="5" fillId="33" borderId="0" xfId="0" applyFont="1" applyFill="1" applyAlignment="1">
      <alignment/>
    </xf>
    <xf numFmtId="164" fontId="5" fillId="33" borderId="0" xfId="33" applyFont="1" applyFill="1" applyAlignment="1">
      <alignment/>
    </xf>
    <xf numFmtId="164" fontId="5" fillId="33" borderId="27" xfId="33" applyFont="1" applyFill="1" applyBorder="1" applyAlignment="1">
      <alignment/>
    </xf>
    <xf numFmtId="164" fontId="5" fillId="0" borderId="15" xfId="33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164" fontId="5" fillId="0" borderId="0" xfId="33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4" fillId="0" borderId="0" xfId="33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14" fillId="0" borderId="0" xfId="33" applyFont="1" applyAlignment="1">
      <alignment horizontal="right"/>
    </xf>
    <xf numFmtId="49" fontId="3" fillId="0" borderId="0" xfId="0" applyNumberFormat="1" applyFont="1" applyAlignment="1">
      <alignment horizontal="center"/>
    </xf>
    <xf numFmtId="164" fontId="3" fillId="0" borderId="0" xfId="33" applyFont="1" applyAlignment="1">
      <alignment horizontal="right"/>
    </xf>
    <xf numFmtId="164" fontId="3" fillId="0" borderId="0" xfId="33" applyFont="1" applyAlignment="1">
      <alignment horizontal="center"/>
    </xf>
    <xf numFmtId="49" fontId="5" fillId="0" borderId="0" xfId="33" applyNumberFormat="1" applyFont="1" applyAlignment="1">
      <alignment/>
    </xf>
    <xf numFmtId="164" fontId="5" fillId="0" borderId="0" xfId="33" applyFont="1" applyAlignment="1">
      <alignment/>
    </xf>
    <xf numFmtId="164" fontId="3" fillId="0" borderId="13" xfId="0" applyNumberFormat="1" applyFont="1" applyBorder="1" applyAlignment="1">
      <alignment/>
    </xf>
    <xf numFmtId="164" fontId="3" fillId="0" borderId="17" xfId="33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164" fontId="12" fillId="0" borderId="0" xfId="33" applyFont="1" applyBorder="1" applyAlignment="1">
      <alignment/>
    </xf>
    <xf numFmtId="164" fontId="12" fillId="0" borderId="0" xfId="33" applyFont="1" applyAlignment="1">
      <alignment/>
    </xf>
    <xf numFmtId="0" fontId="7" fillId="0" borderId="20" xfId="0" applyFont="1" applyFill="1" applyBorder="1" applyAlignment="1">
      <alignment horizontal="center"/>
    </xf>
    <xf numFmtId="166" fontId="7" fillId="0" borderId="28" xfId="0" applyNumberFormat="1" applyFont="1" applyFill="1" applyBorder="1" applyAlignment="1">
      <alignment horizontal="center"/>
    </xf>
    <xf numFmtId="166" fontId="7" fillId="0" borderId="11" xfId="0" applyNumberFormat="1" applyFont="1" applyFill="1" applyBorder="1" applyAlignment="1">
      <alignment horizontal="center"/>
    </xf>
    <xf numFmtId="166" fontId="7" fillId="0" borderId="20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166" fontId="7" fillId="0" borderId="18" xfId="0" applyNumberFormat="1" applyFont="1" applyFill="1" applyBorder="1" applyAlignment="1">
      <alignment horizontal="center"/>
    </xf>
    <xf numFmtId="166" fontId="7" fillId="0" borderId="14" xfId="0" applyNumberFormat="1" applyFont="1" applyFill="1" applyBorder="1" applyAlignment="1">
      <alignment horizontal="center"/>
    </xf>
    <xf numFmtId="166" fontId="7" fillId="0" borderId="23" xfId="0" applyNumberFormat="1" applyFont="1" applyFill="1" applyBorder="1" applyAlignment="1">
      <alignment horizontal="center"/>
    </xf>
    <xf numFmtId="167" fontId="7" fillId="0" borderId="11" xfId="0" applyNumberFormat="1" applyFont="1" applyFill="1" applyBorder="1" applyAlignment="1">
      <alignment horizontal="left"/>
    </xf>
    <xf numFmtId="167" fontId="7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167" fontId="7" fillId="34" borderId="11" xfId="0" applyNumberFormat="1" applyFont="1" applyFill="1" applyBorder="1" applyAlignment="1">
      <alignment horizontal="left"/>
    </xf>
    <xf numFmtId="0" fontId="7" fillId="34" borderId="11" xfId="0" applyFont="1" applyFill="1" applyBorder="1" applyAlignment="1">
      <alignment/>
    </xf>
    <xf numFmtId="167" fontId="7" fillId="35" borderId="11" xfId="0" applyNumberFormat="1" applyFont="1" applyFill="1" applyBorder="1" applyAlignment="1">
      <alignment horizontal="left"/>
    </xf>
    <xf numFmtId="0" fontId="7" fillId="35" borderId="11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 indent="2"/>
    </xf>
    <xf numFmtId="0" fontId="3" fillId="0" borderId="12" xfId="0" applyFont="1" applyBorder="1" applyAlignment="1">
      <alignment/>
    </xf>
    <xf numFmtId="0" fontId="3" fillId="0" borderId="15" xfId="53" applyFont="1" applyBorder="1">
      <alignment/>
      <protection/>
    </xf>
    <xf numFmtId="164" fontId="3" fillId="0" borderId="12" xfId="41" applyFont="1" applyBorder="1" applyAlignment="1">
      <alignment/>
    </xf>
    <xf numFmtId="164" fontId="7" fillId="0" borderId="11" xfId="42" applyFont="1" applyFill="1" applyBorder="1" applyAlignment="1">
      <alignment horizontal="center"/>
    </xf>
    <xf numFmtId="164" fontId="7" fillId="34" borderId="11" xfId="42" applyFont="1" applyFill="1" applyBorder="1" applyAlignment="1">
      <alignment horizontal="center"/>
    </xf>
    <xf numFmtId="164" fontId="7" fillId="35" borderId="11" xfId="42" applyFont="1" applyFill="1" applyBorder="1" applyAlignment="1">
      <alignment horizontal="center"/>
    </xf>
    <xf numFmtId="164" fontId="7" fillId="0" borderId="0" xfId="42" applyFont="1" applyFill="1" applyAlignment="1">
      <alignment/>
    </xf>
    <xf numFmtId="164" fontId="7" fillId="34" borderId="11" xfId="42" applyFont="1" applyFill="1" applyBorder="1" applyAlignment="1">
      <alignment/>
    </xf>
    <xf numFmtId="164" fontId="7" fillId="35" borderId="21" xfId="42" applyFont="1" applyFill="1" applyBorder="1" applyAlignment="1">
      <alignment/>
    </xf>
    <xf numFmtId="164" fontId="7" fillId="0" borderId="0" xfId="42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3" fillId="0" borderId="0" xfId="53" applyFont="1">
      <alignment/>
      <protection/>
    </xf>
    <xf numFmtId="0" fontId="3" fillId="0" borderId="11" xfId="53" applyFont="1" applyBorder="1" applyAlignment="1">
      <alignment horizontal="center"/>
      <protection/>
    </xf>
    <xf numFmtId="0" fontId="3" fillId="0" borderId="22" xfId="53" applyFont="1" applyBorder="1" applyAlignment="1">
      <alignment horizontal="center"/>
      <protection/>
    </xf>
    <xf numFmtId="0" fontId="3" fillId="0" borderId="0" xfId="53" applyFont="1" applyBorder="1">
      <alignment/>
      <protection/>
    </xf>
    <xf numFmtId="0" fontId="3" fillId="0" borderId="0" xfId="53" applyFont="1" applyBorder="1" applyAlignment="1">
      <alignment horizontal="center"/>
      <protection/>
    </xf>
    <xf numFmtId="167" fontId="3" fillId="0" borderId="12" xfId="53" applyNumberFormat="1" applyFont="1" applyBorder="1" applyAlignment="1">
      <alignment horizontal="center"/>
      <protection/>
    </xf>
    <xf numFmtId="164" fontId="3" fillId="0" borderId="12" xfId="41" applyFont="1" applyBorder="1" applyAlignment="1">
      <alignment horizontal="center"/>
    </xf>
    <xf numFmtId="0" fontId="3" fillId="0" borderId="15" xfId="53" applyFont="1" applyBorder="1" applyAlignment="1">
      <alignment horizontal="center"/>
      <protection/>
    </xf>
    <xf numFmtId="164" fontId="3" fillId="0" borderId="15" xfId="41" applyFont="1" applyBorder="1" applyAlignment="1">
      <alignment/>
    </xf>
    <xf numFmtId="167" fontId="3" fillId="0" borderId="12" xfId="53" applyNumberFormat="1" applyFont="1" applyFill="1" applyBorder="1" applyAlignment="1">
      <alignment horizontal="center"/>
      <protection/>
    </xf>
    <xf numFmtId="164" fontId="3" fillId="0" borderId="0" xfId="41" applyFont="1" applyAlignment="1">
      <alignment/>
    </xf>
    <xf numFmtId="164" fontId="3" fillId="0" borderId="15" xfId="41" applyFont="1" applyFill="1" applyBorder="1" applyAlignment="1">
      <alignment/>
    </xf>
    <xf numFmtId="164" fontId="5" fillId="0" borderId="21" xfId="41" applyFont="1" applyBorder="1" applyAlignment="1">
      <alignment/>
    </xf>
    <xf numFmtId="164" fontId="5" fillId="0" borderId="29" xfId="41" applyFont="1" applyBorder="1" applyAlignment="1">
      <alignment/>
    </xf>
    <xf numFmtId="0" fontId="3" fillId="0" borderId="13" xfId="53" applyFont="1" applyBorder="1">
      <alignment/>
      <protection/>
    </xf>
    <xf numFmtId="167" fontId="3" fillId="0" borderId="23" xfId="53" applyNumberFormat="1" applyFont="1" applyBorder="1" applyAlignment="1">
      <alignment horizontal="center"/>
      <protection/>
    </xf>
    <xf numFmtId="164" fontId="3" fillId="0" borderId="23" xfId="41" applyFont="1" applyBorder="1" applyAlignment="1">
      <alignment/>
    </xf>
    <xf numFmtId="164" fontId="3" fillId="0" borderId="14" xfId="41" applyFont="1" applyBorder="1" applyAlignment="1">
      <alignment/>
    </xf>
    <xf numFmtId="0" fontId="5" fillId="0" borderId="17" xfId="53" applyFont="1" applyBorder="1" applyAlignment="1">
      <alignment horizontal="center"/>
      <protection/>
    </xf>
    <xf numFmtId="0" fontId="3" fillId="0" borderId="16" xfId="53" applyFont="1" applyBorder="1">
      <alignment/>
      <protection/>
    </xf>
    <xf numFmtId="0" fontId="5" fillId="0" borderId="0" xfId="53" applyFont="1" applyBorder="1" applyAlignment="1">
      <alignment horizontal="center"/>
      <protection/>
    </xf>
    <xf numFmtId="0" fontId="5" fillId="0" borderId="15" xfId="53" applyFont="1" applyBorder="1" applyAlignment="1">
      <alignment/>
      <protection/>
    </xf>
    <xf numFmtId="0" fontId="5" fillId="0" borderId="0" xfId="53" applyFont="1" applyBorder="1" applyAlignment="1">
      <alignment/>
      <protection/>
    </xf>
    <xf numFmtId="0" fontId="7" fillId="0" borderId="0" xfId="53" applyFont="1">
      <alignment/>
      <protection/>
    </xf>
    <xf numFmtId="0" fontId="7" fillId="0" borderId="30" xfId="53" applyFont="1" applyBorder="1" applyAlignment="1">
      <alignment horizontal="center"/>
      <protection/>
    </xf>
    <xf numFmtId="0" fontId="7" fillId="0" borderId="11" xfId="53" applyFont="1" applyBorder="1" applyAlignment="1">
      <alignment horizontal="center"/>
      <protection/>
    </xf>
    <xf numFmtId="0" fontId="7" fillId="0" borderId="22" xfId="53" applyFont="1" applyBorder="1" applyAlignment="1">
      <alignment horizontal="center"/>
      <protection/>
    </xf>
    <xf numFmtId="0" fontId="7" fillId="0" borderId="0" xfId="53" applyFont="1" applyBorder="1">
      <alignment/>
      <protection/>
    </xf>
    <xf numFmtId="167" fontId="7" fillId="0" borderId="12" xfId="53" applyNumberFormat="1" applyFont="1" applyBorder="1" applyAlignment="1">
      <alignment horizontal="center"/>
      <protection/>
    </xf>
    <xf numFmtId="164" fontId="7" fillId="0" borderId="12" xfId="41" applyFont="1" applyBorder="1" applyAlignment="1">
      <alignment/>
    </xf>
    <xf numFmtId="164" fontId="7" fillId="0" borderId="15" xfId="41" applyFont="1" applyBorder="1" applyAlignment="1">
      <alignment/>
    </xf>
    <xf numFmtId="0" fontId="7" fillId="0" borderId="0" xfId="53" applyFont="1" applyBorder="1" applyAlignment="1">
      <alignment horizontal="left" indent="3"/>
      <protection/>
    </xf>
    <xf numFmtId="0" fontId="7" fillId="0" borderId="16" xfId="53" applyFont="1" applyBorder="1">
      <alignment/>
      <protection/>
    </xf>
    <xf numFmtId="49" fontId="7" fillId="0" borderId="12" xfId="53" applyNumberFormat="1" applyFont="1" applyBorder="1" applyAlignment="1">
      <alignment horizontal="center"/>
      <protection/>
    </xf>
    <xf numFmtId="164" fontId="7" fillId="0" borderId="0" xfId="41" applyFont="1" applyBorder="1" applyAlignment="1">
      <alignment/>
    </xf>
    <xf numFmtId="164" fontId="7" fillId="0" borderId="21" xfId="41" applyFont="1" applyBorder="1" applyAlignment="1">
      <alignment/>
    </xf>
    <xf numFmtId="164" fontId="7" fillId="0" borderId="31" xfId="41" applyFont="1" applyBorder="1" applyAlignment="1">
      <alignment/>
    </xf>
    <xf numFmtId="0" fontId="7" fillId="0" borderId="13" xfId="53" applyFont="1" applyBorder="1">
      <alignment/>
      <protection/>
    </xf>
    <xf numFmtId="167" fontId="7" fillId="0" borderId="23" xfId="53" applyNumberFormat="1" applyFont="1" applyBorder="1" applyAlignment="1">
      <alignment horizontal="center"/>
      <protection/>
    </xf>
    <xf numFmtId="164" fontId="7" fillId="0" borderId="23" xfId="41" applyFont="1" applyBorder="1" applyAlignment="1">
      <alignment/>
    </xf>
    <xf numFmtId="164" fontId="7" fillId="0" borderId="13" xfId="41" applyFont="1" applyBorder="1" applyAlignment="1">
      <alignment/>
    </xf>
    <xf numFmtId="0" fontId="8" fillId="0" borderId="17" xfId="53" applyFont="1" applyBorder="1" applyAlignment="1">
      <alignment horizontal="center"/>
      <protection/>
    </xf>
    <xf numFmtId="0" fontId="8" fillId="0" borderId="0" xfId="53" applyFont="1" applyBorder="1" applyAlignment="1">
      <alignment horizontal="center"/>
      <protection/>
    </xf>
    <xf numFmtId="0" fontId="8" fillId="0" borderId="0" xfId="53" applyFont="1" applyBorder="1" applyAlignment="1">
      <alignment horizontal="center" vertical="center"/>
      <protection/>
    </xf>
    <xf numFmtId="0" fontId="8" fillId="0" borderId="13" xfId="53" applyFont="1" applyBorder="1" applyAlignment="1">
      <alignment horizontal="center"/>
      <protection/>
    </xf>
    <xf numFmtId="15" fontId="7" fillId="0" borderId="0" xfId="53" applyNumberFormat="1" applyFont="1">
      <alignment/>
      <protection/>
    </xf>
    <xf numFmtId="0" fontId="7" fillId="0" borderId="17" xfId="53" applyFont="1" applyBorder="1">
      <alignment/>
      <protection/>
    </xf>
    <xf numFmtId="167" fontId="7" fillId="0" borderId="20" xfId="53" applyNumberFormat="1" applyFont="1" applyBorder="1" applyAlignment="1">
      <alignment horizontal="center"/>
      <protection/>
    </xf>
    <xf numFmtId="0" fontId="7" fillId="0" borderId="0" xfId="53" applyFont="1" applyBorder="1" applyAlignment="1">
      <alignment/>
      <protection/>
    </xf>
    <xf numFmtId="165" fontId="7" fillId="0" borderId="12" xfId="53" applyNumberFormat="1" applyFont="1" applyBorder="1" applyAlignment="1">
      <alignment horizontal="center"/>
      <protection/>
    </xf>
    <xf numFmtId="164" fontId="7" fillId="0" borderId="0" xfId="41" applyFont="1" applyFill="1" applyBorder="1" applyAlignment="1">
      <alignment/>
    </xf>
    <xf numFmtId="164" fontId="8" fillId="0" borderId="31" xfId="41" applyFont="1" applyFill="1" applyBorder="1" applyAlignment="1">
      <alignment/>
    </xf>
    <xf numFmtId="164" fontId="8" fillId="0" borderId="29" xfId="41" applyFont="1" applyFill="1" applyBorder="1" applyAlignment="1">
      <alignment/>
    </xf>
    <xf numFmtId="0" fontId="8" fillId="0" borderId="17" xfId="53" applyFont="1" applyBorder="1" applyAlignment="1">
      <alignment horizontal="left"/>
      <protection/>
    </xf>
    <xf numFmtId="164" fontId="3" fillId="0" borderId="12" xfId="43" applyFont="1" applyBorder="1" applyAlignment="1">
      <alignment/>
    </xf>
    <xf numFmtId="164" fontId="3" fillId="0" borderId="23" xfId="43" applyFont="1" applyBorder="1" applyAlignment="1">
      <alignment/>
    </xf>
    <xf numFmtId="164" fontId="3" fillId="0" borderId="32" xfId="43" applyFont="1" applyBorder="1" applyAlignment="1">
      <alignment/>
    </xf>
    <xf numFmtId="0" fontId="8" fillId="0" borderId="13" xfId="53" applyFont="1" applyBorder="1" applyAlignment="1">
      <alignment horizontal="left"/>
      <protection/>
    </xf>
    <xf numFmtId="0" fontId="8" fillId="0" borderId="17" xfId="53" applyFont="1" applyBorder="1" applyAlignment="1">
      <alignment/>
      <protection/>
    </xf>
    <xf numFmtId="0" fontId="13" fillId="0" borderId="18" xfId="53" applyFont="1" applyBorder="1" applyAlignment="1">
      <alignment horizontal="center"/>
      <protection/>
    </xf>
    <xf numFmtId="164" fontId="7" fillId="36" borderId="11" xfId="42" applyFont="1" applyFill="1" applyBorder="1" applyAlignment="1">
      <alignment horizontal="center"/>
    </xf>
    <xf numFmtId="164" fontId="7" fillId="37" borderId="11" xfId="42" applyFont="1" applyFill="1" applyBorder="1" applyAlignment="1">
      <alignment horizontal="center"/>
    </xf>
    <xf numFmtId="164" fontId="7" fillId="36" borderId="0" xfId="42" applyFont="1" applyFill="1" applyAlignment="1">
      <alignment/>
    </xf>
    <xf numFmtId="0" fontId="7" fillId="36" borderId="0" xfId="0" applyFont="1" applyFill="1" applyAlignment="1">
      <alignment/>
    </xf>
    <xf numFmtId="0" fontId="8" fillId="0" borderId="0" xfId="53" applyFont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5" fillId="0" borderId="13" xfId="53" applyFont="1" applyBorder="1" applyAlignment="1">
      <alignment horizontal="center"/>
      <protection/>
    </xf>
    <xf numFmtId="0" fontId="5" fillId="0" borderId="18" xfId="53" applyFont="1" applyBorder="1" applyAlignment="1">
      <alignment horizontal="left"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7" fillId="0" borderId="28" xfId="53" applyFont="1" applyBorder="1" applyAlignment="1">
      <alignment horizontal="center"/>
      <protection/>
    </xf>
    <xf numFmtId="0" fontId="7" fillId="0" borderId="19" xfId="53" applyFont="1" applyBorder="1" applyAlignment="1">
      <alignment horizontal="center"/>
      <protection/>
    </xf>
    <xf numFmtId="166" fontId="7" fillId="0" borderId="22" xfId="0" applyNumberFormat="1" applyFont="1" applyFill="1" applyBorder="1" applyAlignment="1">
      <alignment horizontal="center"/>
    </xf>
    <xf numFmtId="0" fontId="7" fillId="0" borderId="15" xfId="53" applyFont="1" applyBorder="1">
      <alignment/>
      <protection/>
    </xf>
    <xf numFmtId="0" fontId="7" fillId="0" borderId="11" xfId="0" applyFont="1" applyFill="1" applyBorder="1" applyAlignment="1">
      <alignment/>
    </xf>
    <xf numFmtId="164" fontId="7" fillId="6" borderId="11" xfId="42" applyFont="1" applyFill="1" applyBorder="1" applyAlignment="1">
      <alignment horizontal="center"/>
    </xf>
    <xf numFmtId="164" fontId="7" fillId="38" borderId="11" xfId="42" applyFont="1" applyFill="1" applyBorder="1" applyAlignment="1">
      <alignment horizontal="center"/>
    </xf>
    <xf numFmtId="164" fontId="3" fillId="0" borderId="12" xfId="33" applyFont="1" applyBorder="1" applyAlignment="1">
      <alignment/>
    </xf>
    <xf numFmtId="0" fontId="11" fillId="6" borderId="11" xfId="0" applyFont="1" applyFill="1" applyBorder="1" applyAlignment="1">
      <alignment horizontal="center"/>
    </xf>
    <xf numFmtId="164" fontId="11" fillId="39" borderId="11" xfId="33" applyFont="1" applyFill="1" applyBorder="1" applyAlignment="1">
      <alignment horizontal="center"/>
    </xf>
    <xf numFmtId="164" fontId="11" fillId="39" borderId="11" xfId="33" applyFont="1" applyFill="1" applyBorder="1" applyAlignment="1">
      <alignment/>
    </xf>
    <xf numFmtId="164" fontId="11" fillId="39" borderId="23" xfId="33" applyFont="1" applyFill="1" applyBorder="1" applyAlignment="1">
      <alignment/>
    </xf>
    <xf numFmtId="164" fontId="11" fillId="39" borderId="20" xfId="33" applyFont="1" applyFill="1" applyBorder="1" applyAlignment="1">
      <alignment/>
    </xf>
    <xf numFmtId="164" fontId="11" fillId="6" borderId="21" xfId="33" applyFont="1" applyFill="1" applyBorder="1" applyAlignment="1">
      <alignment/>
    </xf>
    <xf numFmtId="164" fontId="7" fillId="0" borderId="11" xfId="42" applyFont="1" applyFill="1" applyBorder="1" applyAlignment="1">
      <alignment horizontal="center" wrapText="1"/>
    </xf>
    <xf numFmtId="164" fontId="7" fillId="0" borderId="15" xfId="41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4" fontId="7" fillId="0" borderId="0" xfId="33" applyFont="1" applyAlignment="1">
      <alignment/>
    </xf>
    <xf numFmtId="164" fontId="7" fillId="0" borderId="12" xfId="33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2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4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2" xfId="0" applyFont="1" applyBorder="1" applyAlignment="1">
      <alignment horizontal="center"/>
    </xf>
    <xf numFmtId="164" fontId="11" fillId="0" borderId="15" xfId="33" applyFont="1" applyBorder="1" applyAlignment="1">
      <alignment/>
    </xf>
    <xf numFmtId="164" fontId="11" fillId="0" borderId="33" xfId="33" applyFont="1" applyBorder="1" applyAlignment="1">
      <alignment/>
    </xf>
    <xf numFmtId="164" fontId="11" fillId="0" borderId="12" xfId="33" applyFont="1" applyBorder="1" applyAlignment="1">
      <alignment/>
    </xf>
    <xf numFmtId="0" fontId="16" fillId="0" borderId="0" xfId="0" applyFont="1" applyAlignment="1">
      <alignment/>
    </xf>
    <xf numFmtId="165" fontId="11" fillId="0" borderId="12" xfId="0" applyNumberFormat="1" applyFont="1" applyBorder="1" applyAlignment="1">
      <alignment horizontal="center"/>
    </xf>
    <xf numFmtId="164" fontId="11" fillId="0" borderId="12" xfId="33" applyFont="1" applyBorder="1" applyAlignment="1">
      <alignment horizontal="right"/>
    </xf>
    <xf numFmtId="164" fontId="11" fillId="0" borderId="15" xfId="33" applyFont="1" applyBorder="1" applyAlignment="1">
      <alignment horizontal="center"/>
    </xf>
    <xf numFmtId="164" fontId="11" fillId="0" borderId="29" xfId="33" applyFont="1" applyBorder="1" applyAlignment="1">
      <alignment/>
    </xf>
    <xf numFmtId="164" fontId="11" fillId="0" borderId="35" xfId="33" applyFont="1" applyBorder="1" applyAlignment="1">
      <alignment/>
    </xf>
    <xf numFmtId="164" fontId="11" fillId="0" borderId="16" xfId="33" applyFont="1" applyBorder="1" applyAlignment="1">
      <alignment/>
    </xf>
    <xf numFmtId="167" fontId="11" fillId="0" borderId="12" xfId="0" applyNumberFormat="1" applyFont="1" applyBorder="1" applyAlignment="1">
      <alignment horizontal="center"/>
    </xf>
    <xf numFmtId="165" fontId="11" fillId="0" borderId="23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0" fontId="11" fillId="0" borderId="36" xfId="0" applyFont="1" applyBorder="1" applyAlignment="1">
      <alignment/>
    </xf>
    <xf numFmtId="0" fontId="11" fillId="0" borderId="33" xfId="0" applyFont="1" applyBorder="1" applyAlignment="1">
      <alignment/>
    </xf>
    <xf numFmtId="164" fontId="11" fillId="0" borderId="15" xfId="33" applyFont="1" applyFill="1" applyBorder="1" applyAlignment="1">
      <alignment/>
    </xf>
    <xf numFmtId="164" fontId="11" fillId="0" borderId="12" xfId="33" applyFont="1" applyFill="1" applyBorder="1" applyAlignment="1">
      <alignment/>
    </xf>
    <xf numFmtId="0" fontId="11" fillId="0" borderId="0" xfId="0" applyFont="1" applyFill="1" applyAlignment="1">
      <alignment/>
    </xf>
    <xf numFmtId="167" fontId="11" fillId="0" borderId="12" xfId="0" applyNumberFormat="1" applyFont="1" applyFill="1" applyBorder="1" applyAlignment="1">
      <alignment horizontal="center"/>
    </xf>
    <xf numFmtId="164" fontId="11" fillId="0" borderId="0" xfId="0" applyNumberFormat="1" applyFont="1" applyAlignment="1">
      <alignment/>
    </xf>
    <xf numFmtId="164" fontId="11" fillId="0" borderId="0" xfId="33" applyFont="1" applyAlignment="1">
      <alignment/>
    </xf>
    <xf numFmtId="0" fontId="11" fillId="0" borderId="0" xfId="0" applyFont="1" applyAlignment="1">
      <alignment horizontal="left"/>
    </xf>
    <xf numFmtId="0" fontId="11" fillId="0" borderId="16" xfId="0" applyFont="1" applyBorder="1" applyAlignment="1">
      <alignment horizontal="center"/>
    </xf>
    <xf numFmtId="164" fontId="11" fillId="0" borderId="12" xfId="33" applyFont="1" applyFill="1" applyBorder="1" applyAlignment="1">
      <alignment horizontal="center"/>
    </xf>
    <xf numFmtId="0" fontId="11" fillId="0" borderId="0" xfId="0" applyFont="1" applyAlignment="1">
      <alignment horizontal="left" indent="1"/>
    </xf>
    <xf numFmtId="164" fontId="11" fillId="0" borderId="16" xfId="0" applyNumberFormat="1" applyFont="1" applyBorder="1" applyAlignment="1">
      <alignment horizontal="center"/>
    </xf>
    <xf numFmtId="164" fontId="11" fillId="0" borderId="12" xfId="33" applyFont="1" applyBorder="1" applyAlignment="1">
      <alignment horizontal="center"/>
    </xf>
    <xf numFmtId="0" fontId="11" fillId="0" borderId="0" xfId="0" applyFont="1" applyFill="1" applyAlignment="1">
      <alignment horizontal="left" indent="1"/>
    </xf>
    <xf numFmtId="0" fontId="11" fillId="0" borderId="16" xfId="0" applyFont="1" applyBorder="1" applyAlignment="1">
      <alignment/>
    </xf>
    <xf numFmtId="167" fontId="11" fillId="0" borderId="23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/>
    </xf>
    <xf numFmtId="164" fontId="11" fillId="0" borderId="10" xfId="33" applyFont="1" applyFill="1" applyBorder="1" applyAlignment="1">
      <alignment/>
    </xf>
    <xf numFmtId="0" fontId="11" fillId="0" borderId="0" xfId="0" applyFont="1" applyAlignment="1">
      <alignment/>
    </xf>
    <xf numFmtId="164" fontId="11" fillId="0" borderId="10" xfId="33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23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Alignment="1">
      <alignment horizontal="center"/>
    </xf>
    <xf numFmtId="164" fontId="7" fillId="0" borderId="0" xfId="33" applyFont="1" applyFill="1" applyAlignment="1">
      <alignment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164" fontId="7" fillId="0" borderId="11" xfId="33" applyFont="1" applyBorder="1" applyAlignment="1">
      <alignment horizontal="center"/>
    </xf>
    <xf numFmtId="164" fontId="7" fillId="0" borderId="11" xfId="33" applyFont="1" applyFill="1" applyBorder="1" applyAlignment="1">
      <alignment horizontal="center"/>
    </xf>
    <xf numFmtId="0" fontId="8" fillId="0" borderId="37" xfId="0" applyFont="1" applyBorder="1" applyAlignment="1">
      <alignment/>
    </xf>
    <xf numFmtId="49" fontId="7" fillId="0" borderId="37" xfId="0" applyNumberFormat="1" applyFont="1" applyBorder="1" applyAlignment="1">
      <alignment horizontal="center"/>
    </xf>
    <xf numFmtId="164" fontId="7" fillId="0" borderId="37" xfId="33" applyFont="1" applyBorder="1" applyAlignment="1">
      <alignment/>
    </xf>
    <xf numFmtId="164" fontId="7" fillId="0" borderId="37" xfId="33" applyFont="1" applyFill="1" applyBorder="1" applyAlignment="1">
      <alignment/>
    </xf>
    <xf numFmtId="164" fontId="7" fillId="0" borderId="20" xfId="33" applyFont="1" applyBorder="1" applyAlignment="1">
      <alignment/>
    </xf>
    <xf numFmtId="0" fontId="7" fillId="0" borderId="38" xfId="0" applyFont="1" applyBorder="1" applyAlignment="1">
      <alignment/>
    </xf>
    <xf numFmtId="49" fontId="7" fillId="0" borderId="38" xfId="0" applyNumberFormat="1" applyFont="1" applyBorder="1" applyAlignment="1">
      <alignment horizontal="center"/>
    </xf>
    <xf numFmtId="164" fontId="7" fillId="0" borderId="38" xfId="33" applyFont="1" applyBorder="1" applyAlignment="1">
      <alignment/>
    </xf>
    <xf numFmtId="164" fontId="7" fillId="0" borderId="38" xfId="33" applyFont="1" applyFill="1" applyBorder="1" applyAlignment="1">
      <alignment/>
    </xf>
    <xf numFmtId="0" fontId="7" fillId="0" borderId="39" xfId="0" applyFont="1" applyBorder="1" applyAlignment="1">
      <alignment/>
    </xf>
    <xf numFmtId="49" fontId="7" fillId="0" borderId="39" xfId="0" applyNumberFormat="1" applyFont="1" applyBorder="1" applyAlignment="1">
      <alignment horizontal="center"/>
    </xf>
    <xf numFmtId="164" fontId="7" fillId="0" borderId="39" xfId="33" applyFont="1" applyBorder="1" applyAlignment="1">
      <alignment/>
    </xf>
    <xf numFmtId="164" fontId="7" fillId="0" borderId="39" xfId="33" applyFont="1" applyFill="1" applyBorder="1" applyAlignment="1">
      <alignment/>
    </xf>
    <xf numFmtId="164" fontId="7" fillId="0" borderId="23" xfId="33" applyFont="1" applyBorder="1" applyAlignment="1">
      <alignment/>
    </xf>
    <xf numFmtId="0" fontId="8" fillId="0" borderId="11" xfId="0" applyFont="1" applyBorder="1" applyAlignment="1">
      <alignment horizontal="center"/>
    </xf>
    <xf numFmtId="164" fontId="8" fillId="0" borderId="11" xfId="33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164" fontId="7" fillId="0" borderId="12" xfId="33" applyFont="1" applyBorder="1" applyAlignment="1">
      <alignment/>
    </xf>
    <xf numFmtId="0" fontId="8" fillId="0" borderId="37" xfId="0" applyFont="1" applyBorder="1" applyAlignment="1">
      <alignment horizontal="left"/>
    </xf>
    <xf numFmtId="164" fontId="7" fillId="0" borderId="40" xfId="33" applyFont="1" applyBorder="1" applyAlignment="1">
      <alignment/>
    </xf>
    <xf numFmtId="164" fontId="7" fillId="0" borderId="38" xfId="33" applyFont="1" applyBorder="1" applyAlignment="1">
      <alignment horizontal="justify"/>
    </xf>
    <xf numFmtId="164" fontId="7" fillId="36" borderId="38" xfId="33" applyFont="1" applyFill="1" applyBorder="1" applyAlignment="1">
      <alignment/>
    </xf>
    <xf numFmtId="164" fontId="7" fillId="0" borderId="39" xfId="33" applyFont="1" applyBorder="1" applyAlignment="1">
      <alignment horizontal="justify"/>
    </xf>
    <xf numFmtId="0" fontId="8" fillId="0" borderId="23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3" fillId="0" borderId="11" xfId="33" applyFont="1" applyBorder="1" applyAlignment="1">
      <alignment/>
    </xf>
    <xf numFmtId="164" fontId="3" fillId="0" borderId="21" xfId="33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164" fontId="12" fillId="0" borderId="11" xfId="33" applyFont="1" applyBorder="1" applyAlignment="1">
      <alignment/>
    </xf>
    <xf numFmtId="0" fontId="12" fillId="0" borderId="21" xfId="0" applyFont="1" applyBorder="1" applyAlignment="1">
      <alignment horizontal="center"/>
    </xf>
    <xf numFmtId="164" fontId="12" fillId="0" borderId="21" xfId="0" applyNumberFormat="1" applyFont="1" applyBorder="1" applyAlignment="1">
      <alignment/>
    </xf>
    <xf numFmtId="0" fontId="12" fillId="0" borderId="21" xfId="0" applyFont="1" applyBorder="1" applyAlignment="1">
      <alignment/>
    </xf>
    <xf numFmtId="164" fontId="3" fillId="0" borderId="15" xfId="33" applyFont="1" applyBorder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 horizontal="left"/>
    </xf>
    <xf numFmtId="49" fontId="17" fillId="0" borderId="0" xfId="0" applyNumberFormat="1" applyFont="1" applyAlignment="1">
      <alignment horizontal="center"/>
    </xf>
    <xf numFmtId="164" fontId="17" fillId="0" borderId="0" xfId="33" applyFont="1" applyAlignment="1">
      <alignment/>
    </xf>
    <xf numFmtId="0" fontId="17" fillId="0" borderId="15" xfId="0" applyFont="1" applyBorder="1" applyAlignment="1">
      <alignment/>
    </xf>
    <xf numFmtId="164" fontId="17" fillId="0" borderId="0" xfId="33" applyFont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168" fontId="5" fillId="0" borderId="39" xfId="33" applyNumberFormat="1" applyFont="1" applyBorder="1" applyAlignment="1">
      <alignment horizontal="center" vertical="center"/>
    </xf>
    <xf numFmtId="0" fontId="18" fillId="0" borderId="39" xfId="0" applyFont="1" applyBorder="1" applyAlignment="1">
      <alignment horizontal="left" vertical="center"/>
    </xf>
    <xf numFmtId="168" fontId="3" fillId="0" borderId="39" xfId="33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168" fontId="3" fillId="0" borderId="40" xfId="33" applyNumberFormat="1" applyFont="1" applyBorder="1" applyAlignment="1">
      <alignment horizontal="center" vertical="center"/>
    </xf>
    <xf numFmtId="168" fontId="5" fillId="0" borderId="40" xfId="33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168" fontId="3" fillId="0" borderId="12" xfId="33" applyNumberFormat="1" applyFont="1" applyBorder="1" applyAlignment="1">
      <alignment horizontal="center" vertical="center"/>
    </xf>
    <xf numFmtId="168" fontId="5" fillId="0" borderId="12" xfId="33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5" fillId="0" borderId="37" xfId="0" applyFont="1" applyBorder="1" applyAlignment="1">
      <alignment/>
    </xf>
    <xf numFmtId="168" fontId="3" fillId="0" borderId="37" xfId="33" applyNumberFormat="1" applyFont="1" applyBorder="1" applyAlignment="1">
      <alignment/>
    </xf>
    <xf numFmtId="168" fontId="3" fillId="0" borderId="37" xfId="33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8" fillId="0" borderId="38" xfId="0" applyFont="1" applyBorder="1" applyAlignment="1">
      <alignment/>
    </xf>
    <xf numFmtId="168" fontId="3" fillId="0" borderId="38" xfId="33" applyNumberFormat="1" applyFont="1" applyBorder="1" applyAlignment="1">
      <alignment/>
    </xf>
    <xf numFmtId="168" fontId="3" fillId="0" borderId="38" xfId="33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168" fontId="3" fillId="0" borderId="40" xfId="33" applyNumberFormat="1" applyFont="1" applyBorder="1" applyAlignment="1">
      <alignment/>
    </xf>
    <xf numFmtId="168" fontId="3" fillId="0" borderId="40" xfId="33" applyNumberFormat="1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168" fontId="5" fillId="0" borderId="21" xfId="0" applyNumberFormat="1" applyFont="1" applyBorder="1" applyAlignment="1">
      <alignment/>
    </xf>
    <xf numFmtId="168" fontId="5" fillId="0" borderId="21" xfId="33" applyNumberFormat="1" applyFont="1" applyBorder="1" applyAlignment="1">
      <alignment horizontal="center"/>
    </xf>
    <xf numFmtId="168" fontId="3" fillId="0" borderId="0" xfId="33" applyNumberFormat="1" applyFont="1" applyAlignment="1">
      <alignment/>
    </xf>
    <xf numFmtId="0" fontId="19" fillId="0" borderId="0" xfId="0" applyFont="1" applyAlignment="1">
      <alignment/>
    </xf>
    <xf numFmtId="0" fontId="3" fillId="0" borderId="0" xfId="54" applyFont="1">
      <alignment/>
      <protection/>
    </xf>
    <xf numFmtId="164" fontId="3" fillId="0" borderId="0" xfId="40" applyFont="1" applyAlignment="1">
      <alignment/>
    </xf>
    <xf numFmtId="164" fontId="3" fillId="0" borderId="0" xfId="40" applyFont="1" applyBorder="1" applyAlignment="1">
      <alignment/>
    </xf>
    <xf numFmtId="0" fontId="3" fillId="0" borderId="15" xfId="54" applyFont="1" applyBorder="1">
      <alignment/>
      <protection/>
    </xf>
    <xf numFmtId="164" fontId="3" fillId="0" borderId="0" xfId="40" applyFont="1" applyAlignment="1">
      <alignment horizontal="center"/>
    </xf>
    <xf numFmtId="0" fontId="12" fillId="0" borderId="0" xfId="54" applyFont="1">
      <alignment/>
      <protection/>
    </xf>
    <xf numFmtId="0" fontId="12" fillId="0" borderId="20" xfId="54" applyFont="1" applyBorder="1" applyAlignment="1">
      <alignment horizontal="center"/>
      <protection/>
    </xf>
    <xf numFmtId="164" fontId="12" fillId="0" borderId="20" xfId="33" applyFont="1" applyBorder="1" applyAlignment="1">
      <alignment horizontal="center"/>
    </xf>
    <xf numFmtId="0" fontId="12" fillId="0" borderId="23" xfId="54" applyFont="1" applyBorder="1" applyAlignment="1">
      <alignment horizontal="center"/>
      <protection/>
    </xf>
    <xf numFmtId="164" fontId="12" fillId="0" borderId="23" xfId="33" applyFont="1" applyBorder="1" applyAlignment="1">
      <alignment horizontal="center"/>
    </xf>
    <xf numFmtId="0" fontId="12" fillId="0" borderId="12" xfId="54" applyFont="1" applyBorder="1" applyAlignment="1">
      <alignment horizontal="center"/>
      <protection/>
    </xf>
    <xf numFmtId="164" fontId="12" fillId="0" borderId="12" xfId="33" applyFont="1" applyBorder="1" applyAlignment="1">
      <alignment/>
    </xf>
    <xf numFmtId="0" fontId="12" fillId="0" borderId="12" xfId="54" applyFont="1" applyBorder="1">
      <alignment/>
      <protection/>
    </xf>
    <xf numFmtId="0" fontId="12" fillId="0" borderId="23" xfId="54" applyFont="1" applyBorder="1">
      <alignment/>
      <protection/>
    </xf>
    <xf numFmtId="164" fontId="12" fillId="0" borderId="23" xfId="33" applyFont="1" applyBorder="1" applyAlignment="1">
      <alignment/>
    </xf>
    <xf numFmtId="0" fontId="12" fillId="0" borderId="11" xfId="54" applyFont="1" applyBorder="1">
      <alignment/>
      <protection/>
    </xf>
    <xf numFmtId="0" fontId="12" fillId="0" borderId="11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3" fillId="0" borderId="11" xfId="54" applyFont="1" applyBorder="1">
      <alignment/>
      <protection/>
    </xf>
    <xf numFmtId="0" fontId="3" fillId="0" borderId="11" xfId="54" applyFont="1" applyBorder="1" applyAlignment="1">
      <alignment horizontal="center"/>
      <protection/>
    </xf>
    <xf numFmtId="164" fontId="3" fillId="0" borderId="11" xfId="54" applyNumberFormat="1" applyFont="1" applyBorder="1">
      <alignment/>
      <protection/>
    </xf>
    <xf numFmtId="164" fontId="5" fillId="0" borderId="11" xfId="33" applyFont="1" applyBorder="1" applyAlignment="1">
      <alignment/>
    </xf>
    <xf numFmtId="164" fontId="5" fillId="0" borderId="11" xfId="54" applyNumberFormat="1" applyFont="1" applyBorder="1">
      <alignment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11" xfId="33" applyFont="1" applyBorder="1" applyAlignment="1">
      <alignment horizontal="center"/>
    </xf>
    <xf numFmtId="0" fontId="3" fillId="0" borderId="11" xfId="0" applyFont="1" applyBorder="1" applyAlignment="1">
      <alignment/>
    </xf>
    <xf numFmtId="164" fontId="12" fillId="0" borderId="11" xfId="33" applyFont="1" applyFill="1" applyBorder="1" applyAlignment="1">
      <alignment/>
    </xf>
    <xf numFmtId="164" fontId="12" fillId="0" borderId="13" xfId="33" applyFont="1" applyBorder="1" applyAlignment="1">
      <alignment/>
    </xf>
    <xf numFmtId="164" fontId="12" fillId="0" borderId="31" xfId="33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0" borderId="0" xfId="53" applyFont="1" applyAlignment="1">
      <alignment horizontal="center"/>
      <protection/>
    </xf>
    <xf numFmtId="164" fontId="3" fillId="0" borderId="11" xfId="33" applyFont="1" applyFill="1" applyBorder="1" applyAlignment="1">
      <alignment/>
    </xf>
    <xf numFmtId="0" fontId="5" fillId="0" borderId="15" xfId="0" applyFont="1" applyBorder="1" applyAlignment="1">
      <alignment horizontal="left" indent="5"/>
    </xf>
    <xf numFmtId="0" fontId="5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left" indent="5"/>
    </xf>
    <xf numFmtId="0" fontId="3" fillId="0" borderId="15" xfId="0" applyFont="1" applyBorder="1" applyAlignment="1">
      <alignment horizontal="left" indent="3"/>
    </xf>
    <xf numFmtId="164" fontId="3" fillId="0" borderId="20" xfId="33" applyFont="1" applyBorder="1" applyAlignment="1">
      <alignment/>
    </xf>
    <xf numFmtId="0" fontId="3" fillId="0" borderId="13" xfId="37" applyFont="1" applyBorder="1">
      <alignment/>
      <protection/>
    </xf>
    <xf numFmtId="164" fontId="3" fillId="0" borderId="13" xfId="40" applyFont="1" applyBorder="1" applyAlignment="1">
      <alignment/>
    </xf>
    <xf numFmtId="4" fontId="3" fillId="0" borderId="0" xfId="37" applyNumberFormat="1" applyFont="1" applyBorder="1">
      <alignment/>
      <protection/>
    </xf>
    <xf numFmtId="0" fontId="3" fillId="0" borderId="0" xfId="37" applyFont="1">
      <alignment/>
      <protection/>
    </xf>
    <xf numFmtId="0" fontId="5" fillId="0" borderId="0" xfId="37" applyFont="1">
      <alignment/>
      <protection/>
    </xf>
    <xf numFmtId="164" fontId="3" fillId="0" borderId="19" xfId="40" applyFont="1" applyBorder="1" applyAlignment="1">
      <alignment/>
    </xf>
    <xf numFmtId="4" fontId="3" fillId="0" borderId="17" xfId="37" applyNumberFormat="1" applyFont="1" applyBorder="1">
      <alignment/>
      <protection/>
    </xf>
    <xf numFmtId="0" fontId="3" fillId="0" borderId="17" xfId="37" applyFont="1" applyBorder="1">
      <alignment/>
      <protection/>
    </xf>
    <xf numFmtId="164" fontId="5" fillId="0" borderId="15" xfId="40" applyFont="1" applyBorder="1" applyAlignment="1">
      <alignment/>
    </xf>
    <xf numFmtId="4" fontId="5" fillId="0" borderId="0" xfId="37" applyNumberFormat="1" applyFont="1">
      <alignment/>
      <protection/>
    </xf>
    <xf numFmtId="164" fontId="3" fillId="0" borderId="15" xfId="40" applyFont="1" applyBorder="1" applyAlignment="1">
      <alignment/>
    </xf>
    <xf numFmtId="4" fontId="3" fillId="0" borderId="0" xfId="37" applyNumberFormat="1" applyFont="1">
      <alignment/>
      <protection/>
    </xf>
    <xf numFmtId="164" fontId="3" fillId="0" borderId="14" xfId="40" applyFont="1" applyBorder="1" applyAlignment="1">
      <alignment/>
    </xf>
    <xf numFmtId="4" fontId="3" fillId="0" borderId="13" xfId="37" applyNumberFormat="1" applyFont="1" applyBorder="1">
      <alignment/>
      <protection/>
    </xf>
    <xf numFmtId="0" fontId="3" fillId="0" borderId="19" xfId="37" applyFont="1" applyBorder="1">
      <alignment/>
      <protection/>
    </xf>
    <xf numFmtId="4" fontId="5" fillId="0" borderId="0" xfId="40" applyNumberFormat="1" applyFont="1" applyAlignment="1">
      <alignment horizontal="center"/>
    </xf>
    <xf numFmtId="0" fontId="3" fillId="0" borderId="15" xfId="37" applyFont="1" applyBorder="1">
      <alignment/>
      <protection/>
    </xf>
    <xf numFmtId="4" fontId="3" fillId="0" borderId="0" xfId="37" applyNumberFormat="1" applyFont="1" applyAlignment="1">
      <alignment horizontal="center"/>
      <protection/>
    </xf>
    <xf numFmtId="0" fontId="3" fillId="0" borderId="0" xfId="37" applyFont="1" applyAlignment="1">
      <alignment horizontal="center"/>
      <protection/>
    </xf>
    <xf numFmtId="0" fontId="14" fillId="0" borderId="0" xfId="37" applyFont="1" applyAlignment="1">
      <alignment horizontal="center"/>
      <protection/>
    </xf>
    <xf numFmtId="164" fontId="14" fillId="0" borderId="0" xfId="40" applyFont="1" applyAlignment="1">
      <alignment horizontal="center"/>
    </xf>
    <xf numFmtId="15" fontId="3" fillId="0" borderId="0" xfId="37" applyNumberFormat="1" applyFont="1" applyAlignment="1">
      <alignment horizontal="center"/>
      <protection/>
    </xf>
    <xf numFmtId="1" fontId="3" fillId="0" borderId="0" xfId="37" applyNumberFormat="1" applyFont="1" applyAlignment="1">
      <alignment horizontal="center"/>
      <protection/>
    </xf>
    <xf numFmtId="4" fontId="3" fillId="0" borderId="0" xfId="37" applyNumberFormat="1" applyFont="1" applyAlignment="1">
      <alignment horizontal="right"/>
      <protection/>
    </xf>
    <xf numFmtId="164" fontId="14" fillId="0" borderId="0" xfId="40" applyFont="1" applyAlignment="1">
      <alignment horizontal="right"/>
    </xf>
    <xf numFmtId="164" fontId="17" fillId="0" borderId="0" xfId="40" applyFont="1" applyAlignment="1">
      <alignment/>
    </xf>
    <xf numFmtId="0" fontId="17" fillId="0" borderId="0" xfId="37" applyFont="1">
      <alignment/>
      <protection/>
    </xf>
    <xf numFmtId="4" fontId="3" fillId="0" borderId="0" xfId="40" applyNumberFormat="1" applyFont="1" applyAlignment="1">
      <alignment horizontal="center"/>
    </xf>
    <xf numFmtId="0" fontId="3" fillId="0" borderId="0" xfId="37" applyFont="1" applyAlignment="1">
      <alignment horizontal="left"/>
      <protection/>
    </xf>
    <xf numFmtId="4" fontId="3" fillId="0" borderId="0" xfId="40" applyNumberFormat="1" applyFont="1" applyAlignment="1">
      <alignment horizontal="right"/>
    </xf>
    <xf numFmtId="164" fontId="3" fillId="0" borderId="0" xfId="37" applyNumberFormat="1" applyFont="1">
      <alignment/>
      <protection/>
    </xf>
    <xf numFmtId="49" fontId="5" fillId="0" borderId="0" xfId="40" applyNumberFormat="1" applyFont="1" applyAlignment="1">
      <alignment/>
    </xf>
    <xf numFmtId="0" fontId="3" fillId="0" borderId="14" xfId="37" applyFont="1" applyBorder="1">
      <alignment/>
      <protection/>
    </xf>
    <xf numFmtId="164" fontId="3" fillId="0" borderId="17" xfId="40" applyFont="1" applyBorder="1" applyAlignment="1">
      <alignment/>
    </xf>
    <xf numFmtId="0" fontId="3" fillId="0" borderId="0" xfId="37" applyFont="1" applyBorder="1">
      <alignment/>
      <protection/>
    </xf>
    <xf numFmtId="164" fontId="12" fillId="0" borderId="0" xfId="40" applyFont="1" applyAlignment="1">
      <alignment/>
    </xf>
    <xf numFmtId="164" fontId="12" fillId="0" borderId="10" xfId="40" applyFont="1" applyBorder="1" applyAlignment="1">
      <alignment horizontal="center"/>
    </xf>
    <xf numFmtId="0" fontId="12" fillId="0" borderId="28" xfId="54" applyFont="1" applyBorder="1" applyAlignment="1">
      <alignment horizontal="center" vertical="center" wrapText="1"/>
      <protection/>
    </xf>
    <xf numFmtId="164" fontId="12" fillId="0" borderId="20" xfId="40" applyFont="1" applyBorder="1" applyAlignment="1">
      <alignment horizontal="center"/>
    </xf>
    <xf numFmtId="164" fontId="12" fillId="0" borderId="17" xfId="40" applyFont="1" applyBorder="1" applyAlignment="1">
      <alignment horizontal="center"/>
    </xf>
    <xf numFmtId="164" fontId="12" fillId="0" borderId="20" xfId="40" applyFont="1" applyBorder="1" applyAlignment="1">
      <alignment horizontal="center" vertical="center" wrapText="1"/>
    </xf>
    <xf numFmtId="164" fontId="12" fillId="0" borderId="17" xfId="40" applyFont="1" applyBorder="1" applyAlignment="1">
      <alignment horizontal="center" vertical="center" wrapText="1"/>
    </xf>
    <xf numFmtId="0" fontId="12" fillId="0" borderId="19" xfId="54" applyFont="1" applyBorder="1" applyAlignment="1">
      <alignment horizontal="center" vertical="center" wrapText="1"/>
      <protection/>
    </xf>
    <xf numFmtId="0" fontId="10" fillId="0" borderId="16" xfId="54" applyFont="1" applyBorder="1" applyAlignment="1">
      <alignment horizontal="center" vertical="center" wrapText="1"/>
      <protection/>
    </xf>
    <xf numFmtId="164" fontId="12" fillId="0" borderId="12" xfId="40" applyFont="1" applyBorder="1" applyAlignment="1">
      <alignment horizontal="center"/>
    </xf>
    <xf numFmtId="164" fontId="12" fillId="0" borderId="12" xfId="40" applyFont="1" applyBorder="1" applyAlignment="1">
      <alignment horizontal="center" vertical="center" wrapText="1"/>
    </xf>
    <xf numFmtId="0" fontId="12" fillId="0" borderId="16" xfId="54" applyFont="1" applyBorder="1" applyAlignment="1">
      <alignment vertical="center" wrapText="1"/>
      <protection/>
    </xf>
    <xf numFmtId="0" fontId="12" fillId="0" borderId="15" xfId="54" applyFont="1" applyBorder="1" applyAlignment="1">
      <alignment horizontal="center" vertical="center" wrapText="1"/>
      <protection/>
    </xf>
    <xf numFmtId="0" fontId="12" fillId="0" borderId="16" xfId="54" applyFont="1" applyBorder="1" applyAlignment="1">
      <alignment horizontal="left" vertical="center" wrapText="1"/>
      <protection/>
    </xf>
    <xf numFmtId="0" fontId="12" fillId="0" borderId="15" xfId="54" applyFont="1" applyBorder="1">
      <alignment/>
      <protection/>
    </xf>
    <xf numFmtId="164" fontId="12" fillId="0" borderId="0" xfId="40" applyFont="1" applyBorder="1" applyAlignment="1">
      <alignment horizontal="center"/>
    </xf>
    <xf numFmtId="0" fontId="10" fillId="0" borderId="16" xfId="54" applyFont="1" applyBorder="1" applyAlignment="1">
      <alignment horizontal="center"/>
      <protection/>
    </xf>
    <xf numFmtId="164" fontId="12" fillId="0" borderId="12" xfId="40" applyFont="1" applyBorder="1" applyAlignment="1">
      <alignment/>
    </xf>
    <xf numFmtId="164" fontId="12" fillId="0" borderId="0" xfId="40" applyFont="1" applyBorder="1" applyAlignment="1">
      <alignment/>
    </xf>
    <xf numFmtId="0" fontId="12" fillId="0" borderId="16" xfId="54" applyFont="1" applyBorder="1" applyAlignment="1">
      <alignment horizontal="left"/>
      <protection/>
    </xf>
    <xf numFmtId="0" fontId="12" fillId="0" borderId="16" xfId="54" applyFont="1" applyBorder="1">
      <alignment/>
      <protection/>
    </xf>
    <xf numFmtId="164" fontId="12" fillId="0" borderId="21" xfId="40" applyFont="1" applyBorder="1" applyAlignment="1">
      <alignment/>
    </xf>
    <xf numFmtId="164" fontId="12" fillId="0" borderId="0" xfId="40" applyFont="1" applyAlignment="1">
      <alignment horizontal="center"/>
    </xf>
    <xf numFmtId="0" fontId="10" fillId="0" borderId="0" xfId="54" applyFont="1" applyAlignment="1">
      <alignment horizontal="center"/>
      <protection/>
    </xf>
    <xf numFmtId="164" fontId="12" fillId="0" borderId="11" xfId="4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8" fillId="0" borderId="0" xfId="53" applyFont="1" applyBorder="1" applyAlignment="1">
      <alignment horizontal="center" vertical="center"/>
      <protection/>
    </xf>
    <xf numFmtId="0" fontId="13" fillId="0" borderId="0" xfId="53" applyFont="1" applyBorder="1" applyAlignment="1">
      <alignment horizontal="center"/>
      <protection/>
    </xf>
    <xf numFmtId="0" fontId="8" fillId="0" borderId="0" xfId="53" applyFont="1" applyBorder="1" applyAlignment="1">
      <alignment vertical="center" wrapText="1"/>
      <protection/>
    </xf>
    <xf numFmtId="0" fontId="15" fillId="0" borderId="0" xfId="53" applyFont="1" applyBorder="1" applyAlignment="1">
      <alignment/>
      <protection/>
    </xf>
    <xf numFmtId="0" fontId="11" fillId="0" borderId="12" xfId="0" applyFont="1" applyFill="1" applyBorder="1" applyAlignment="1">
      <alignment/>
    </xf>
    <xf numFmtId="164" fontId="12" fillId="0" borderId="11" xfId="33" applyFont="1" applyBorder="1" applyAlignment="1">
      <alignment horizontal="center"/>
    </xf>
    <xf numFmtId="164" fontId="10" fillId="0" borderId="11" xfId="33" applyFont="1" applyBorder="1" applyAlignment="1">
      <alignment/>
    </xf>
    <xf numFmtId="0" fontId="10" fillId="0" borderId="11" xfId="0" applyFont="1" applyBorder="1" applyAlignment="1">
      <alignment/>
    </xf>
    <xf numFmtId="164" fontId="22" fillId="0" borderId="0" xfId="33" applyFont="1" applyAlignment="1">
      <alignment/>
    </xf>
    <xf numFmtId="0" fontId="22" fillId="0" borderId="0" xfId="0" applyFont="1" applyAlignment="1">
      <alignment/>
    </xf>
    <xf numFmtId="0" fontId="22" fillId="0" borderId="15" xfId="0" applyFont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14" xfId="0" applyFont="1" applyBorder="1" applyAlignment="1">
      <alignment horizontal="center"/>
    </xf>
    <xf numFmtId="0" fontId="22" fillId="0" borderId="23" xfId="0" applyFont="1" applyFill="1" applyBorder="1" applyAlignment="1">
      <alignment/>
    </xf>
    <xf numFmtId="0" fontId="22" fillId="0" borderId="11" xfId="0" applyFont="1" applyBorder="1" applyAlignment="1">
      <alignment horizontal="left"/>
    </xf>
    <xf numFmtId="49" fontId="22" fillId="0" borderId="11" xfId="0" applyNumberFormat="1" applyFont="1" applyBorder="1" applyAlignment="1">
      <alignment horizontal="center"/>
    </xf>
    <xf numFmtId="164" fontId="22" fillId="0" borderId="11" xfId="33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167" fontId="22" fillId="0" borderId="11" xfId="0" applyNumberFormat="1" applyFont="1" applyBorder="1" applyAlignment="1">
      <alignment horizontal="center"/>
    </xf>
    <xf numFmtId="164" fontId="22" fillId="0" borderId="11" xfId="33" applyFont="1" applyFill="1" applyBorder="1" applyAlignment="1">
      <alignment/>
    </xf>
    <xf numFmtId="164" fontId="22" fillId="0" borderId="0" xfId="0" applyNumberFormat="1" applyFont="1" applyAlignment="1">
      <alignment/>
    </xf>
    <xf numFmtId="0" fontId="22" fillId="0" borderId="11" xfId="0" applyFont="1" applyBorder="1" applyAlignment="1">
      <alignment horizontal="center"/>
    </xf>
    <xf numFmtId="0" fontId="22" fillId="0" borderId="23" xfId="0" applyFont="1" applyBorder="1" applyAlignment="1">
      <alignment horizontal="left"/>
    </xf>
    <xf numFmtId="0" fontId="22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6" xfId="0" applyFont="1" applyBorder="1" applyAlignment="1">
      <alignment horizontal="center"/>
    </xf>
    <xf numFmtId="164" fontId="21" fillId="0" borderId="32" xfId="33" applyFont="1" applyFill="1" applyBorder="1" applyAlignment="1">
      <alignment/>
    </xf>
    <xf numFmtId="164" fontId="22" fillId="0" borderId="0" xfId="33" applyFont="1" applyBorder="1" applyAlignment="1">
      <alignment/>
    </xf>
    <xf numFmtId="0" fontId="22" fillId="0" borderId="0" xfId="0" applyFont="1" applyBorder="1" applyAlignment="1">
      <alignment/>
    </xf>
    <xf numFmtId="167" fontId="22" fillId="0" borderId="0" xfId="0" applyNumberFormat="1" applyFont="1" applyBorder="1" applyAlignment="1">
      <alignment horizontal="center"/>
    </xf>
    <xf numFmtId="164" fontId="22" fillId="0" borderId="0" xfId="33" applyFont="1" applyFill="1" applyBorder="1" applyAlignment="1">
      <alignment horizontal="center"/>
    </xf>
    <xf numFmtId="164" fontId="22" fillId="0" borderId="0" xfId="33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12" xfId="0" applyFont="1" applyBorder="1" applyAlignment="1">
      <alignment/>
    </xf>
    <xf numFmtId="164" fontId="21" fillId="0" borderId="0" xfId="33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10" fillId="0" borderId="13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0" xfId="53" applyFont="1" applyAlignment="1">
      <alignment horizontal="center"/>
      <protection/>
    </xf>
    <xf numFmtId="0" fontId="3" fillId="0" borderId="30" xfId="53" applyFont="1" applyBorder="1" applyAlignment="1">
      <alignment horizontal="center"/>
      <protection/>
    </xf>
    <xf numFmtId="0" fontId="3" fillId="0" borderId="10" xfId="53" applyFont="1" applyBorder="1" applyAlignment="1">
      <alignment horizontal="center"/>
      <protection/>
    </xf>
    <xf numFmtId="0" fontId="5" fillId="0" borderId="19" xfId="53" applyFont="1" applyBorder="1" applyAlignment="1">
      <alignment horizontal="left"/>
      <protection/>
    </xf>
    <xf numFmtId="0" fontId="5" fillId="0" borderId="28" xfId="53" applyFont="1" applyBorder="1" applyAlignment="1">
      <alignment horizontal="left"/>
      <protection/>
    </xf>
    <xf numFmtId="0" fontId="5" fillId="0" borderId="19" xfId="53" applyFont="1" applyBorder="1" applyAlignment="1">
      <alignment horizontal="center"/>
      <protection/>
    </xf>
    <xf numFmtId="0" fontId="5" fillId="0" borderId="17" xfId="53" applyFont="1" applyBorder="1" applyAlignment="1">
      <alignment horizontal="center"/>
      <protection/>
    </xf>
    <xf numFmtId="0" fontId="5" fillId="0" borderId="14" xfId="53" applyFont="1" applyBorder="1" applyAlignment="1">
      <alignment horizontal="center"/>
      <protection/>
    </xf>
    <xf numFmtId="0" fontId="5" fillId="0" borderId="18" xfId="53" applyFont="1" applyBorder="1" applyAlignment="1">
      <alignment horizontal="center"/>
      <protection/>
    </xf>
    <xf numFmtId="0" fontId="8" fillId="0" borderId="14" xfId="53" applyFont="1" applyBorder="1" applyAlignment="1">
      <alignment vertical="center" wrapText="1"/>
      <protection/>
    </xf>
    <xf numFmtId="0" fontId="15" fillId="0" borderId="13" xfId="53" applyFont="1" applyBorder="1" applyAlignment="1">
      <alignment/>
      <protection/>
    </xf>
    <xf numFmtId="0" fontId="5" fillId="0" borderId="15" xfId="53" applyFont="1" applyBorder="1" applyAlignment="1">
      <alignment vertical="center" wrapText="1"/>
      <protection/>
    </xf>
    <xf numFmtId="0" fontId="0" fillId="0" borderId="0" xfId="53" applyFont="1" applyBorder="1" applyAlignment="1">
      <alignment/>
      <protection/>
    </xf>
    <xf numFmtId="0" fontId="8" fillId="0" borderId="0" xfId="53" applyFont="1" applyAlignment="1">
      <alignment horizontal="center"/>
      <protection/>
    </xf>
    <xf numFmtId="0" fontId="7" fillId="0" borderId="30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0" fontId="8" fillId="0" borderId="19" xfId="53" applyFont="1" applyBorder="1" applyAlignment="1">
      <alignment horizontal="center" vertical="center"/>
      <protection/>
    </xf>
    <xf numFmtId="0" fontId="8" fillId="0" borderId="17" xfId="53" applyFont="1" applyBorder="1" applyAlignment="1">
      <alignment horizontal="center" vertical="center"/>
      <protection/>
    </xf>
    <xf numFmtId="0" fontId="7" fillId="0" borderId="15" xfId="53" applyFont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 vertical="center"/>
      <protection/>
    </xf>
    <xf numFmtId="0" fontId="7" fillId="0" borderId="15" xfId="53" applyFont="1" applyBorder="1" applyAlignment="1">
      <alignment/>
      <protection/>
    </xf>
    <xf numFmtId="0" fontId="0" fillId="0" borderId="16" xfId="0" applyBorder="1" applyAlignment="1">
      <alignment/>
    </xf>
    <xf numFmtId="0" fontId="8" fillId="0" borderId="28" xfId="53" applyFont="1" applyBorder="1" applyAlignment="1">
      <alignment horizontal="center" vertical="center"/>
      <protection/>
    </xf>
    <xf numFmtId="0" fontId="8" fillId="0" borderId="15" xfId="53" applyFont="1" applyBorder="1" applyAlignment="1">
      <alignment horizontal="left"/>
      <protection/>
    </xf>
    <xf numFmtId="0" fontId="0" fillId="0" borderId="0" xfId="53" applyAlignment="1">
      <alignment horizontal="left"/>
      <protection/>
    </xf>
    <xf numFmtId="0" fontId="5" fillId="0" borderId="15" xfId="53" applyFont="1" applyBorder="1" applyAlignment="1">
      <alignment horizontal="center" vertical="center"/>
      <protection/>
    </xf>
    <xf numFmtId="0" fontId="5" fillId="0" borderId="0" xfId="53" applyFont="1" applyBorder="1" applyAlignment="1">
      <alignment horizontal="center" vertical="center"/>
      <protection/>
    </xf>
    <xf numFmtId="0" fontId="5" fillId="0" borderId="14" xfId="53" applyFont="1" applyBorder="1" applyAlignment="1">
      <alignment horizontal="center" vertical="center"/>
      <protection/>
    </xf>
    <xf numFmtId="0" fontId="5" fillId="0" borderId="13" xfId="53" applyFont="1" applyBorder="1" applyAlignment="1">
      <alignment horizontal="center" vertical="center"/>
      <protection/>
    </xf>
    <xf numFmtId="0" fontId="8" fillId="0" borderId="0" xfId="53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9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/>
    </xf>
    <xf numFmtId="166" fontId="7" fillId="0" borderId="11" xfId="0" applyNumberFormat="1" applyFont="1" applyFill="1" applyBorder="1" applyAlignment="1">
      <alignment horizontal="center"/>
    </xf>
    <xf numFmtId="166" fontId="7" fillId="0" borderId="22" xfId="0" applyNumberFormat="1" applyFont="1" applyFill="1" applyBorder="1" applyAlignment="1">
      <alignment horizontal="center"/>
    </xf>
    <xf numFmtId="166" fontId="7" fillId="0" borderId="10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164" fontId="12" fillId="0" borderId="11" xfId="33" applyFont="1" applyBorder="1" applyAlignment="1">
      <alignment horizontal="center"/>
    </xf>
    <xf numFmtId="0" fontId="10" fillId="0" borderId="0" xfId="54" applyFont="1" applyAlignment="1">
      <alignment horizontal="center"/>
      <protection/>
    </xf>
    <xf numFmtId="0" fontId="12" fillId="0" borderId="10" xfId="54" applyFont="1" applyBorder="1" applyAlignment="1">
      <alignment horizontal="center" vertical="center" wrapText="1"/>
      <protection/>
    </xf>
    <xf numFmtId="164" fontId="12" fillId="0" borderId="11" xfId="40" applyFont="1" applyBorder="1" applyAlignment="1">
      <alignment horizontal="center"/>
    </xf>
    <xf numFmtId="164" fontId="12" fillId="0" borderId="11" xfId="40" applyFont="1" applyBorder="1" applyAlignment="1">
      <alignment horizontal="center" vertical="center" wrapText="1"/>
    </xf>
    <xf numFmtId="0" fontId="12" fillId="0" borderId="22" xfId="54" applyFont="1" applyBorder="1" applyAlignment="1">
      <alignment horizontal="center" vertical="center" wrapText="1"/>
      <protection/>
    </xf>
    <xf numFmtId="0" fontId="5" fillId="0" borderId="4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0" xfId="54" applyFont="1" applyAlignment="1">
      <alignment horizontal="center"/>
      <protection/>
    </xf>
    <xf numFmtId="0" fontId="3" fillId="0" borderId="22" xfId="54" applyFont="1" applyBorder="1" applyAlignment="1">
      <alignment horizontal="center"/>
      <protection/>
    </xf>
    <xf numFmtId="0" fontId="3" fillId="0" borderId="30" xfId="54" applyFont="1" applyBorder="1" applyAlignment="1">
      <alignment horizontal="center"/>
      <protection/>
    </xf>
    <xf numFmtId="0" fontId="3" fillId="0" borderId="10" xfId="54" applyFont="1" applyBorder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12" fillId="0" borderId="20" xfId="54" applyFont="1" applyBorder="1" applyAlignment="1">
      <alignment horizontal="center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เครื่องหมายจุลภาค 2" xfId="39"/>
    <cellStyle name="เครื่องหมายจุลภาค 2 2" xfId="40"/>
    <cellStyle name="เครื่องหมายจุลภาค 3" xfId="41"/>
    <cellStyle name="เครื่องหมายจุลภาค 4" xfId="42"/>
    <cellStyle name="เครื่องหมายจุลภาค 5" xfId="43"/>
    <cellStyle name="เซลล์ตรวจสอบ" xfId="44"/>
    <cellStyle name="เซลล์ที่มีการเชื่อมโยง" xfId="45"/>
    <cellStyle name="แย่" xfId="46"/>
    <cellStyle name="แสดงผล" xfId="47"/>
    <cellStyle name="การคำนวณ" xfId="48"/>
    <cellStyle name="ข้อความเตือน" xfId="49"/>
    <cellStyle name="ข้อความอธิบาย" xfId="50"/>
    <cellStyle name="ชื่อเรื่อง" xfId="51"/>
    <cellStyle name="ดี" xfId="52"/>
    <cellStyle name="ปกติ 2" xfId="53"/>
    <cellStyle name="ปกติ 3" xfId="54"/>
    <cellStyle name="ป้อนค่า" xfId="55"/>
    <cellStyle name="ปานกลาง" xfId="56"/>
    <cellStyle name="ผลรวม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285750</xdr:rowOff>
    </xdr:from>
    <xdr:to>
      <xdr:col>0</xdr:col>
      <xdr:colOff>1600200</xdr:colOff>
      <xdr:row>3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38100" y="762000"/>
          <a:ext cx="1562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0</xdr:colOff>
      <xdr:row>100</xdr:row>
      <xdr:rowOff>209550</xdr:rowOff>
    </xdr:from>
    <xdr:to>
      <xdr:col>0</xdr:col>
      <xdr:colOff>1314450</xdr:colOff>
      <xdr:row>101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0" y="21021675"/>
          <a:ext cx="13144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180975</xdr:colOff>
      <xdr:row>49</xdr:row>
      <xdr:rowOff>190500</xdr:rowOff>
    </xdr:from>
    <xdr:to>
      <xdr:col>0</xdr:col>
      <xdr:colOff>952500</xdr:colOff>
      <xdr:row>50</xdr:row>
      <xdr:rowOff>200025</xdr:rowOff>
    </xdr:to>
    <xdr:sp>
      <xdr:nvSpPr>
        <xdr:cNvPr id="3" name="Rectangle 3"/>
        <xdr:cNvSpPr>
          <a:spLocks/>
        </xdr:cNvSpPr>
      </xdr:nvSpPr>
      <xdr:spPr>
        <a:xfrm>
          <a:off x="180975" y="1084897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00200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21932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0</xdr:colOff>
      <xdr:row>13</xdr:row>
      <xdr:rowOff>19050</xdr:rowOff>
    </xdr:from>
    <xdr:ext cx="5048250" cy="419100"/>
    <xdr:sp>
      <xdr:nvSpPr>
        <xdr:cNvPr id="3" name="สี่เหลี่ยมผืนผ้า 3"/>
        <xdr:cNvSpPr>
          <a:spLocks/>
        </xdr:cNvSpPr>
      </xdr:nvSpPr>
      <xdr:spPr>
        <a:xfrm rot="20529726">
          <a:off x="0" y="3152775"/>
          <a:ext cx="50482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โอนปิดบัญชีเข้าธกส.ออมทรัพย์</a:t>
          </a:r>
          <a:r>
            <a:rPr lang="en-US" cap="none" sz="2000" b="1" i="0" u="none" baseline="0">
              <a:solidFill>
                <a:srgbClr val="000000"/>
              </a:solidFill>
            </a:rPr>
            <a:t> 18 พ.ย.54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724150" y="0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295275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724150" y="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38100</xdr:rowOff>
    </xdr:from>
    <xdr:to>
      <xdr:col>1</xdr:col>
      <xdr:colOff>1724025</xdr:colOff>
      <xdr:row>43</xdr:row>
      <xdr:rowOff>190500</xdr:rowOff>
    </xdr:to>
    <xdr:sp>
      <xdr:nvSpPr>
        <xdr:cNvPr id="1" name="Rectangle 7"/>
        <xdr:cNvSpPr>
          <a:spLocks/>
        </xdr:cNvSpPr>
      </xdr:nvSpPr>
      <xdr:spPr>
        <a:xfrm>
          <a:off x="28575" y="9953625"/>
          <a:ext cx="19335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ลงชื่อ............................ผู้จัดทำ
</a:t>
          </a:r>
          <a:r>
            <a:rPr lang="en-US" cap="none" sz="1400" b="0" i="0" u="none" baseline="0">
              <a:solidFill>
                <a:srgbClr val="000000"/>
              </a:solidFill>
            </a:rPr>
            <a:t>         ( นางวรรณา  กล้าแข็ง)</a:t>
          </a:r>
        </a:p>
      </xdr:txBody>
    </xdr:sp>
    <xdr:clientData/>
  </xdr:twoCellAnchor>
  <xdr:twoCellAnchor>
    <xdr:from>
      <xdr:col>0</xdr:col>
      <xdr:colOff>142875</xdr:colOff>
      <xdr:row>45</xdr:row>
      <xdr:rowOff>38100</xdr:rowOff>
    </xdr:from>
    <xdr:to>
      <xdr:col>1</xdr:col>
      <xdr:colOff>1466850</xdr:colOff>
      <xdr:row>49</xdr:row>
      <xdr:rowOff>133350</xdr:rowOff>
    </xdr:to>
    <xdr:sp>
      <xdr:nvSpPr>
        <xdr:cNvPr id="2" name="Rectangle 8"/>
        <xdr:cNvSpPr>
          <a:spLocks/>
        </xdr:cNvSpPr>
      </xdr:nvSpPr>
      <xdr:spPr>
        <a:xfrm>
          <a:off x="142875" y="10982325"/>
          <a:ext cx="15621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1990725</xdr:colOff>
      <xdr:row>43</xdr:row>
      <xdr:rowOff>76200</xdr:rowOff>
    </xdr:from>
    <xdr:to>
      <xdr:col>3</xdr:col>
      <xdr:colOff>619125</xdr:colOff>
      <xdr:row>47</xdr:row>
      <xdr:rowOff>180975</xdr:rowOff>
    </xdr:to>
    <xdr:sp>
      <xdr:nvSpPr>
        <xdr:cNvPr id="3" name="Rectangle 11"/>
        <xdr:cNvSpPr>
          <a:spLocks/>
        </xdr:cNvSpPr>
      </xdr:nvSpPr>
      <xdr:spPr>
        <a:xfrm>
          <a:off x="2228850" y="10525125"/>
          <a:ext cx="20574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(นายสุวโรจน์  ศรีลักษณ์รัตน)
</a:t>
          </a:r>
          <a:r>
            <a:rPr lang="en-US" cap="none" sz="1400" b="0" i="0" u="none" baseline="0">
              <a:solidFill>
                <a:srgbClr val="000000"/>
              </a:solidFill>
            </a:rPr>
            <a:t>   ปลัดองค์การบริหารส่วนตำบล</a:t>
          </a:r>
        </a:p>
      </xdr:txBody>
    </xdr:sp>
    <xdr:clientData/>
  </xdr:twoCellAnchor>
  <xdr:twoCellAnchor>
    <xdr:from>
      <xdr:col>3</xdr:col>
      <xdr:colOff>742950</xdr:colOff>
      <xdr:row>42</xdr:row>
      <xdr:rowOff>142875</xdr:rowOff>
    </xdr:from>
    <xdr:to>
      <xdr:col>5</xdr:col>
      <xdr:colOff>95250</xdr:colOff>
      <xdr:row>48</xdr:row>
      <xdr:rowOff>200025</xdr:rowOff>
    </xdr:to>
    <xdr:sp>
      <xdr:nvSpPr>
        <xdr:cNvPr id="4" name="Rectangle 12"/>
        <xdr:cNvSpPr>
          <a:spLocks/>
        </xdr:cNvSpPr>
      </xdr:nvSpPr>
      <xdr:spPr>
        <a:xfrm>
          <a:off x="4410075" y="10334625"/>
          <a:ext cx="220980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นายสุวโรจน์  ศรีลักษณ์รัตน์)                  ปลัด อบต.  รักษาราชการแทน                            นายกองค์การบริหารส่วนตำบลเมืองนาท                                  </a:t>
          </a:r>
        </a:p>
      </xdr:txBody>
    </xdr:sp>
    <xdr:clientData/>
  </xdr:twoCellAnchor>
  <xdr:twoCellAnchor>
    <xdr:from>
      <xdr:col>1</xdr:col>
      <xdr:colOff>47625</xdr:colOff>
      <xdr:row>43</xdr:row>
      <xdr:rowOff>76200</xdr:rowOff>
    </xdr:from>
    <xdr:to>
      <xdr:col>1</xdr:col>
      <xdr:colOff>2028825</xdr:colOff>
      <xdr:row>47</xdr:row>
      <xdr:rowOff>180975</xdr:rowOff>
    </xdr:to>
    <xdr:sp>
      <xdr:nvSpPr>
        <xdr:cNvPr id="5" name="Rectangle 11"/>
        <xdr:cNvSpPr>
          <a:spLocks/>
        </xdr:cNvSpPr>
      </xdr:nvSpPr>
      <xdr:spPr>
        <a:xfrm>
          <a:off x="285750" y="10525125"/>
          <a:ext cx="1981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(นางสุภาภรณ์   การถาง)
</a:t>
          </a:r>
          <a:r>
            <a:rPr lang="en-US" cap="none" sz="1400" b="0" i="0" u="none" baseline="0">
              <a:solidFill>
                <a:srgbClr val="000000"/>
              </a:solidFill>
            </a:rPr>
            <a:t>   ผู้อำนวยการกองคลัง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88</xdr:row>
      <xdr:rowOff>57150</xdr:rowOff>
    </xdr:from>
    <xdr:to>
      <xdr:col>7</xdr:col>
      <xdr:colOff>180975</xdr:colOff>
      <xdr:row>90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800600" y="19640550"/>
          <a:ext cx="15716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ลงชื่อ.................................ผู้จัดทำ
</a:t>
          </a:r>
          <a:r>
            <a:rPr lang="en-US" cap="none" sz="1000" b="0" i="0" u="none" baseline="0">
              <a:solidFill>
                <a:srgbClr val="000000"/>
              </a:solidFill>
            </a:rPr>
            <a:t>    ( นางวรรณา  กล้าแข็ง)                                            </a:t>
          </a:r>
        </a:p>
      </xdr:txBody>
    </xdr:sp>
    <xdr:clientData/>
  </xdr:twoCellAnchor>
  <xdr:twoCellAnchor>
    <xdr:from>
      <xdr:col>7</xdr:col>
      <xdr:colOff>57150</xdr:colOff>
      <xdr:row>58</xdr:row>
      <xdr:rowOff>133350</xdr:rowOff>
    </xdr:from>
    <xdr:to>
      <xdr:col>7</xdr:col>
      <xdr:colOff>142875</xdr:colOff>
      <xdr:row>58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6248400" y="13144500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89</xdr:row>
      <xdr:rowOff>209550</xdr:rowOff>
    </xdr:from>
    <xdr:to>
      <xdr:col>3</xdr:col>
      <xdr:colOff>1619250</xdr:colOff>
      <xdr:row>94</xdr:row>
      <xdr:rowOff>123825</xdr:rowOff>
    </xdr:to>
    <xdr:sp>
      <xdr:nvSpPr>
        <xdr:cNvPr id="3" name="Rectangle 6"/>
        <xdr:cNvSpPr>
          <a:spLocks/>
        </xdr:cNvSpPr>
      </xdr:nvSpPr>
      <xdr:spPr>
        <a:xfrm>
          <a:off x="2076450" y="20012025"/>
          <a:ext cx="16954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(นายสุวโรจน์  ศรีลักษณ์รัตน)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2009775</xdr:colOff>
      <xdr:row>89</xdr:row>
      <xdr:rowOff>180975</xdr:rowOff>
    </xdr:from>
    <xdr:to>
      <xdr:col>9</xdr:col>
      <xdr:colOff>85725</xdr:colOff>
      <xdr:row>94</xdr:row>
      <xdr:rowOff>19050</xdr:rowOff>
    </xdr:to>
    <xdr:sp>
      <xdr:nvSpPr>
        <xdr:cNvPr id="4" name="Rectangle 7"/>
        <xdr:cNvSpPr>
          <a:spLocks/>
        </xdr:cNvSpPr>
      </xdr:nvSpPr>
      <xdr:spPr>
        <a:xfrm>
          <a:off x="4162425" y="19983450"/>
          <a:ext cx="24955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นายสุวโรจน์  ศรีลักษณ์รัตน)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 รักษาราชการแทนนายกองค์การบริหารส่วนตำบลเมืองนาท</a:t>
          </a:r>
        </a:p>
      </xdr:txBody>
    </xdr:sp>
    <xdr:clientData/>
  </xdr:twoCellAnchor>
  <xdr:twoCellAnchor>
    <xdr:from>
      <xdr:col>1</xdr:col>
      <xdr:colOff>200025</xdr:colOff>
      <xdr:row>90</xdr:row>
      <xdr:rowOff>0</xdr:rowOff>
    </xdr:from>
    <xdr:to>
      <xdr:col>2</xdr:col>
      <xdr:colOff>714375</xdr:colOff>
      <xdr:row>94</xdr:row>
      <xdr:rowOff>123825</xdr:rowOff>
    </xdr:to>
    <xdr:sp>
      <xdr:nvSpPr>
        <xdr:cNvPr id="5" name="Rectangle 6"/>
        <xdr:cNvSpPr>
          <a:spLocks/>
        </xdr:cNvSpPr>
      </xdr:nvSpPr>
      <xdr:spPr>
        <a:xfrm>
          <a:off x="200025" y="20021550"/>
          <a:ext cx="15906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(นางสุภาภรณ์  การถาง)
</a:t>
          </a:r>
          <a:r>
            <a:rPr lang="en-US" cap="none" sz="1400" b="0" i="0" u="none" baseline="0">
              <a:solidFill>
                <a:srgbClr val="000000"/>
              </a:solidFill>
            </a:rPr>
            <a:t> ผู้อำนวยการกองคลัง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1</xdr:col>
      <xdr:colOff>0</xdr:colOff>
      <xdr:row>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8477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200025</xdr:colOff>
      <xdr:row>2</xdr:row>
      <xdr:rowOff>133350</xdr:rowOff>
    </xdr:from>
    <xdr:ext cx="666750" cy="304800"/>
    <xdr:sp>
      <xdr:nvSpPr>
        <xdr:cNvPr id="2" name="Text Box 2"/>
        <xdr:cNvSpPr txBox="1">
          <a:spLocks noChangeArrowheads="1"/>
        </xdr:cNvSpPr>
      </xdr:nvSpPr>
      <xdr:spPr>
        <a:xfrm>
          <a:off x="200025" y="533400"/>
          <a:ext cx="666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แผนงาน/งาน</a:t>
          </a:r>
        </a:p>
      </xdr:txBody>
    </xdr:sp>
    <xdr:clientData/>
  </xdr:oneCellAnchor>
  <xdr:oneCellAnchor>
    <xdr:from>
      <xdr:col>0</xdr:col>
      <xdr:colOff>0</xdr:colOff>
      <xdr:row>4</xdr:row>
      <xdr:rowOff>66675</xdr:rowOff>
    </xdr:from>
    <xdr:ext cx="847725" cy="209550"/>
    <xdr:sp>
      <xdr:nvSpPr>
        <xdr:cNvPr id="3" name="Text Box 3"/>
        <xdr:cNvSpPr txBox="1">
          <a:spLocks noChangeArrowheads="1"/>
        </xdr:cNvSpPr>
      </xdr:nvSpPr>
      <xdr:spPr>
        <a:xfrm>
          <a:off x="0" y="942975"/>
          <a:ext cx="847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หมวด/ประเภทรายจ่าย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859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324100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95725" y="16097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71900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71900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รักษาราชการหัวหน้าส่วนการคลัง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71900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71900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3605;.&#3588;.5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ใบผ่านมาตรฐาน (2)"/>
      <sheetName val="ใบผ่านทั่วไป (2)"/>
      <sheetName val="งบทดลอง"/>
      <sheetName val="รายงานรับ-จ่ายเงินสด"/>
      <sheetName val="กระดาษทำการงบทดลอง "/>
      <sheetName val="หมายเหตุ1"/>
      <sheetName val="หมายเหตุ 2"/>
      <sheetName val="หมายเหตุ3"/>
      <sheetName val="กระดาษทำการกระทบยอด   (2)"/>
      <sheetName val="งบกระทบยอดเศรษฐกิจชุมชน"/>
      <sheetName val="งบกระทบยอดธกส.ออมทรัพย์ (2)"/>
      <sheetName val="งบกระทบยอดกรุงไทยออมทรัพย์"/>
      <sheetName val="งบกระทบยอดกรุงไทยกระแสรายวัน"/>
      <sheetName val="รายจ่ายรอจ่าย "/>
      <sheetName val="รายจ่ายค้างจ่าย "/>
      <sheetName val="เงินรับฝากรอส่งคืนจังหวัด"/>
      <sheetName val="เงินอุดหนุนเฉพาะกิจค้างจ่าย (2"/>
      <sheetName val="ลูกหนี้เงินทุนศฐ"/>
      <sheetName val="เงินสะสม"/>
      <sheetName val="แนบจ่ายขาด"/>
      <sheetName val="งบกระทบยอดโครงการถ่ายโอน"/>
      <sheetName val="รายงานกระแสเงินสด"/>
    </sheetNames>
    <sheetDataSet>
      <sheetData sheetId="2">
        <row r="15">
          <cell r="G15">
            <v>17826775.12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145"/>
  <sheetViews>
    <sheetView zoomScale="115" zoomScaleNormal="115" zoomScalePageLayoutView="0" workbookViewId="0" topLeftCell="A58">
      <selection activeCell="E129" sqref="E129"/>
    </sheetView>
  </sheetViews>
  <sheetFormatPr defaultColWidth="9.140625" defaultRowHeight="21.75"/>
  <cols>
    <col min="1" max="1" width="30.28125" style="117" customWidth="1"/>
    <col min="2" max="2" width="24.00390625" style="117" customWidth="1"/>
    <col min="3" max="3" width="12.421875" style="117" customWidth="1"/>
    <col min="4" max="5" width="17.57421875" style="117" customWidth="1"/>
    <col min="6" max="16384" width="9.140625" style="117" customWidth="1"/>
  </cols>
  <sheetData>
    <row r="1" ht="18.75">
      <c r="D1" s="117" t="s">
        <v>523</v>
      </c>
    </row>
    <row r="2" ht="18.75">
      <c r="D2" s="117" t="s">
        <v>535</v>
      </c>
    </row>
    <row r="3" spans="1:5" ht="23.25">
      <c r="A3" s="503" t="s">
        <v>17</v>
      </c>
      <c r="B3" s="503"/>
      <c r="C3" s="503"/>
      <c r="D3" s="503"/>
      <c r="E3" s="503"/>
    </row>
    <row r="4" ht="18.75">
      <c r="A4" s="117" t="s">
        <v>18</v>
      </c>
    </row>
    <row r="5" spans="1:5" ht="18.75">
      <c r="A5" s="504" t="s">
        <v>15</v>
      </c>
      <c r="B5" s="505"/>
      <c r="C5" s="118" t="s">
        <v>16</v>
      </c>
      <c r="D5" s="118" t="s">
        <v>11</v>
      </c>
      <c r="E5" s="119" t="s">
        <v>12</v>
      </c>
    </row>
    <row r="6" spans="1:5" ht="18.75">
      <c r="A6" s="120" t="s">
        <v>351</v>
      </c>
      <c r="B6" s="121"/>
      <c r="C6" s="122">
        <v>10</v>
      </c>
      <c r="D6" s="123">
        <v>0</v>
      </c>
      <c r="E6" s="124"/>
    </row>
    <row r="7" spans="1:5" ht="18.75">
      <c r="A7" s="120" t="s">
        <v>135</v>
      </c>
      <c r="B7" s="120"/>
      <c r="C7" s="122">
        <v>22</v>
      </c>
      <c r="D7" s="125">
        <v>352930.54</v>
      </c>
      <c r="E7" s="124"/>
    </row>
    <row r="8" spans="1:5" ht="18.75">
      <c r="A8" s="120" t="s">
        <v>99</v>
      </c>
      <c r="B8" s="120"/>
      <c r="C8" s="122">
        <v>22</v>
      </c>
      <c r="D8" s="108">
        <v>936</v>
      </c>
      <c r="E8" s="125"/>
    </row>
    <row r="9" spans="1:5" ht="18.75">
      <c r="A9" s="120" t="s">
        <v>104</v>
      </c>
      <c r="C9" s="126">
        <v>22</v>
      </c>
      <c r="D9" s="127">
        <v>4000</v>
      </c>
      <c r="E9" s="125"/>
    </row>
    <row r="10" spans="1:7" ht="18.75">
      <c r="A10" s="120" t="s">
        <v>112</v>
      </c>
      <c r="C10" s="126">
        <v>22</v>
      </c>
      <c r="D10" s="127">
        <v>0</v>
      </c>
      <c r="E10" s="125"/>
      <c r="G10" s="117" t="s">
        <v>9</v>
      </c>
    </row>
    <row r="11" spans="1:5" ht="18.75">
      <c r="A11" s="120"/>
      <c r="C11" s="126"/>
      <c r="D11" s="127"/>
      <c r="E11" s="125"/>
    </row>
    <row r="12" spans="1:5" ht="18.75">
      <c r="A12" s="120" t="s">
        <v>352</v>
      </c>
      <c r="B12" s="120"/>
      <c r="C12" s="122">
        <v>10</v>
      </c>
      <c r="D12" s="108"/>
      <c r="E12" s="125">
        <v>0</v>
      </c>
    </row>
    <row r="13" spans="1:5" ht="18.75">
      <c r="A13" s="120" t="s">
        <v>102</v>
      </c>
      <c r="B13" s="120"/>
      <c r="C13" s="122">
        <v>821</v>
      </c>
      <c r="D13" s="108"/>
      <c r="E13" s="125">
        <v>352987.54</v>
      </c>
    </row>
    <row r="14" spans="1:5" ht="18.75">
      <c r="A14" s="120" t="s">
        <v>355</v>
      </c>
      <c r="B14" s="120"/>
      <c r="C14" s="122">
        <v>902</v>
      </c>
      <c r="D14" s="108"/>
      <c r="E14" s="125">
        <v>0</v>
      </c>
    </row>
    <row r="15" spans="1:5" ht="18.75">
      <c r="A15" s="120" t="s">
        <v>345</v>
      </c>
      <c r="B15" s="120"/>
      <c r="C15" s="122">
        <v>903</v>
      </c>
      <c r="D15" s="108"/>
      <c r="E15" s="125">
        <v>0</v>
      </c>
    </row>
    <row r="16" spans="1:5" ht="18.75">
      <c r="A16" s="120" t="s">
        <v>346</v>
      </c>
      <c r="B16" s="120"/>
      <c r="C16" s="122">
        <v>906</v>
      </c>
      <c r="D16" s="108"/>
      <c r="E16" s="125">
        <v>0</v>
      </c>
    </row>
    <row r="17" spans="1:5" ht="18.75">
      <c r="A17" s="120" t="s">
        <v>347</v>
      </c>
      <c r="B17" s="120"/>
      <c r="C17" s="122">
        <v>907</v>
      </c>
      <c r="D17" s="108"/>
      <c r="E17" s="125">
        <v>0</v>
      </c>
    </row>
    <row r="18" spans="1:5" ht="18.75">
      <c r="A18" s="120" t="s">
        <v>348</v>
      </c>
      <c r="B18" s="120"/>
      <c r="C18" s="122"/>
      <c r="D18" s="108"/>
      <c r="E18" s="125">
        <v>0</v>
      </c>
    </row>
    <row r="19" spans="1:5" ht="18.75">
      <c r="A19" s="120" t="s">
        <v>414</v>
      </c>
      <c r="B19" s="120"/>
      <c r="C19" s="122">
        <v>90</v>
      </c>
      <c r="D19" s="108"/>
      <c r="E19" s="125">
        <v>0</v>
      </c>
    </row>
    <row r="20" spans="1:5" ht="18.75">
      <c r="A20" s="120" t="s">
        <v>466</v>
      </c>
      <c r="B20" s="120"/>
      <c r="C20" s="122">
        <v>70</v>
      </c>
      <c r="D20" s="108"/>
      <c r="E20" s="125">
        <v>0</v>
      </c>
    </row>
    <row r="21" spans="1:5" ht="18.75">
      <c r="A21" s="117" t="s">
        <v>402</v>
      </c>
      <c r="B21" s="120"/>
      <c r="C21" s="122"/>
      <c r="D21" s="108"/>
      <c r="E21" s="125">
        <v>0</v>
      </c>
    </row>
    <row r="22" spans="1:5" ht="18.75">
      <c r="A22" s="117" t="s">
        <v>479</v>
      </c>
      <c r="B22" s="120"/>
      <c r="C22" s="122"/>
      <c r="D22" s="108"/>
      <c r="E22" s="125">
        <v>0</v>
      </c>
    </row>
    <row r="23" spans="1:5" ht="18.75">
      <c r="A23" s="117" t="s">
        <v>478</v>
      </c>
      <c r="B23" s="120"/>
      <c r="C23" s="122">
        <v>200</v>
      </c>
      <c r="D23" s="108"/>
      <c r="E23" s="125">
        <v>39</v>
      </c>
    </row>
    <row r="24" spans="1:5" ht="18.75">
      <c r="A24" s="117" t="s">
        <v>563</v>
      </c>
      <c r="B24" s="120"/>
      <c r="C24" s="122"/>
      <c r="D24" s="108"/>
      <c r="E24" s="125">
        <v>40</v>
      </c>
    </row>
    <row r="25" spans="1:5" ht="18.75">
      <c r="A25" s="117" t="s">
        <v>467</v>
      </c>
      <c r="B25" s="120"/>
      <c r="C25" s="122">
        <v>902</v>
      </c>
      <c r="D25" s="108"/>
      <c r="E25" s="125">
        <v>0</v>
      </c>
    </row>
    <row r="26" spans="1:5" ht="18.75">
      <c r="A26" s="117" t="s">
        <v>496</v>
      </c>
      <c r="B26" s="120"/>
      <c r="C26" s="122"/>
      <c r="D26" s="108"/>
      <c r="E26" s="125">
        <v>0</v>
      </c>
    </row>
    <row r="27" spans="1:5" ht="18.75">
      <c r="A27" s="117" t="s">
        <v>514</v>
      </c>
      <c r="B27" s="120"/>
      <c r="C27" s="122"/>
      <c r="D27" s="108"/>
      <c r="E27" s="125">
        <v>4000</v>
      </c>
    </row>
    <row r="28" spans="1:5" ht="18.75">
      <c r="A28" s="117" t="s">
        <v>466</v>
      </c>
      <c r="B28" s="120"/>
      <c r="C28" s="122">
        <v>704</v>
      </c>
      <c r="D28" s="108"/>
      <c r="E28" s="128">
        <v>800</v>
      </c>
    </row>
    <row r="29" spans="1:5" ht="19.5" thickBot="1">
      <c r="A29" s="120"/>
      <c r="B29" s="120"/>
      <c r="C29" s="122"/>
      <c r="D29" s="129">
        <f>SUM(D6:D28)</f>
        <v>357866.54</v>
      </c>
      <c r="E29" s="130">
        <f>SUM(E8:E28)</f>
        <v>357866.54</v>
      </c>
    </row>
    <row r="30" spans="1:5" ht="19.5" thickTop="1">
      <c r="A30" s="131"/>
      <c r="B30" s="131"/>
      <c r="C30" s="132"/>
      <c r="D30" s="133"/>
      <c r="E30" s="134"/>
    </row>
    <row r="31" spans="1:5" ht="18.75">
      <c r="A31" s="120" t="s">
        <v>342</v>
      </c>
      <c r="B31" s="120"/>
      <c r="C31" s="120"/>
      <c r="D31" s="120"/>
      <c r="E31" s="120"/>
    </row>
    <row r="32" spans="1:5" ht="18.75">
      <c r="A32" s="120" t="s">
        <v>537</v>
      </c>
      <c r="B32" s="120"/>
      <c r="C32" s="120"/>
      <c r="D32" s="120"/>
      <c r="E32" s="120"/>
    </row>
    <row r="33" spans="1:5" ht="18.75">
      <c r="A33" s="120"/>
      <c r="B33" s="120"/>
      <c r="C33" s="120"/>
      <c r="D33" s="120"/>
      <c r="E33" s="120"/>
    </row>
    <row r="34" spans="1:5" ht="18.75">
      <c r="A34" s="135" t="s">
        <v>5</v>
      </c>
      <c r="B34" s="506" t="s">
        <v>318</v>
      </c>
      <c r="C34" s="507"/>
      <c r="D34" s="508" t="s">
        <v>317</v>
      </c>
      <c r="E34" s="509"/>
    </row>
    <row r="35" spans="1:5" ht="28.5" customHeight="1">
      <c r="A35" s="120"/>
      <c r="B35" s="107"/>
      <c r="C35" s="136"/>
      <c r="D35" s="120"/>
      <c r="E35" s="120"/>
    </row>
    <row r="36" spans="1:5" ht="24.75" customHeight="1">
      <c r="A36" s="137" t="s">
        <v>416</v>
      </c>
      <c r="B36" s="501" t="s">
        <v>494</v>
      </c>
      <c r="C36" s="502"/>
      <c r="D36" s="138" t="s">
        <v>477</v>
      </c>
      <c r="E36" s="139"/>
    </row>
    <row r="37" spans="1:5" ht="25.5" customHeight="1">
      <c r="A37" s="137" t="s">
        <v>417</v>
      </c>
      <c r="B37" s="501" t="s">
        <v>497</v>
      </c>
      <c r="C37" s="502"/>
      <c r="D37" s="514" t="s">
        <v>418</v>
      </c>
      <c r="E37" s="515"/>
    </row>
    <row r="38" spans="1:5" ht="3.75" customHeight="1">
      <c r="A38" s="176"/>
      <c r="B38" s="510"/>
      <c r="C38" s="511"/>
      <c r="D38" s="512"/>
      <c r="E38" s="513"/>
    </row>
    <row r="39" spans="1:5" ht="3.75" customHeight="1">
      <c r="A39" s="459"/>
      <c r="B39" s="137"/>
      <c r="C39" s="137"/>
      <c r="D39" s="460"/>
      <c r="E39" s="461"/>
    </row>
    <row r="40" spans="1:5" ht="3.75" customHeight="1">
      <c r="A40" s="459"/>
      <c r="B40" s="137"/>
      <c r="C40" s="137"/>
      <c r="D40" s="460"/>
      <c r="E40" s="461"/>
    </row>
    <row r="41" spans="1:5" ht="3.75" customHeight="1">
      <c r="A41" s="459"/>
      <c r="B41" s="137"/>
      <c r="C41" s="137"/>
      <c r="D41" s="460"/>
      <c r="E41" s="461"/>
    </row>
    <row r="42" spans="1:5" ht="3.75" customHeight="1">
      <c r="A42" s="459"/>
      <c r="B42" s="137"/>
      <c r="C42" s="137"/>
      <c r="D42" s="460"/>
      <c r="E42" s="461"/>
    </row>
    <row r="43" spans="1:5" ht="3.75" customHeight="1">
      <c r="A43" s="459"/>
      <c r="B43" s="137"/>
      <c r="C43" s="137"/>
      <c r="D43" s="460"/>
      <c r="E43" s="461"/>
    </row>
    <row r="44" spans="1:5" ht="3.75" customHeight="1">
      <c r="A44" s="459"/>
      <c r="B44" s="137"/>
      <c r="C44" s="137"/>
      <c r="D44" s="460"/>
      <c r="E44" s="461"/>
    </row>
    <row r="45" spans="1:5" ht="18.75">
      <c r="A45" s="137"/>
      <c r="B45" s="137"/>
      <c r="C45" s="137"/>
      <c r="D45" s="137"/>
      <c r="E45" s="137"/>
    </row>
    <row r="46" spans="1:5" ht="18.75">
      <c r="A46" s="137"/>
      <c r="B46" s="137"/>
      <c r="C46" s="137"/>
      <c r="D46" s="137"/>
      <c r="E46" s="137"/>
    </row>
    <row r="47" spans="1:5" ht="18.75">
      <c r="A47" s="137"/>
      <c r="B47" s="137"/>
      <c r="C47" s="137"/>
      <c r="D47" s="137"/>
      <c r="E47" s="137"/>
    </row>
    <row r="48" s="140" customFormat="1" ht="15.75">
      <c r="D48" s="140" t="s">
        <v>529</v>
      </c>
    </row>
    <row r="49" s="140" customFormat="1" ht="18.75">
      <c r="D49" s="117" t="str">
        <f>D2</f>
        <v>   วันที่ ....31  ตุลาคม  2556…...</v>
      </c>
    </row>
    <row r="50" spans="1:5" s="140" customFormat="1" ht="18" customHeight="1">
      <c r="A50" s="516" t="s">
        <v>17</v>
      </c>
      <c r="B50" s="516"/>
      <c r="C50" s="516"/>
      <c r="D50" s="516"/>
      <c r="E50" s="516"/>
    </row>
    <row r="51" s="140" customFormat="1" ht="15.75">
      <c r="A51" s="140" t="s">
        <v>18</v>
      </c>
    </row>
    <row r="52" spans="1:5" s="140" customFormat="1" ht="15.75">
      <c r="A52" s="517" t="s">
        <v>15</v>
      </c>
      <c r="B52" s="518"/>
      <c r="C52" s="142" t="s">
        <v>16</v>
      </c>
      <c r="D52" s="142" t="s">
        <v>11</v>
      </c>
      <c r="E52" s="143" t="s">
        <v>12</v>
      </c>
    </row>
    <row r="53" spans="1:5" s="140" customFormat="1" ht="15.75">
      <c r="A53" s="144" t="s">
        <v>354</v>
      </c>
      <c r="B53" s="144"/>
      <c r="C53" s="145">
        <v>22</v>
      </c>
      <c r="D53" s="146">
        <v>0</v>
      </c>
      <c r="E53" s="147"/>
    </row>
    <row r="54" spans="1:5" s="140" customFormat="1" ht="15.75">
      <c r="A54" s="148" t="s">
        <v>57</v>
      </c>
      <c r="B54" s="144"/>
      <c r="C54" s="145">
        <v>100</v>
      </c>
      <c r="D54" s="146">
        <v>251602</v>
      </c>
      <c r="E54" s="147"/>
    </row>
    <row r="55" spans="1:5" s="140" customFormat="1" ht="15.75">
      <c r="A55" s="148" t="s">
        <v>58</v>
      </c>
      <c r="B55" s="144"/>
      <c r="C55" s="145">
        <v>120</v>
      </c>
      <c r="D55" s="146">
        <v>9790</v>
      </c>
      <c r="E55" s="147"/>
    </row>
    <row r="56" spans="1:5" s="140" customFormat="1" ht="15.75">
      <c r="A56" s="148" t="s">
        <v>59</v>
      </c>
      <c r="B56" s="144"/>
      <c r="C56" s="145">
        <v>130</v>
      </c>
      <c r="D56" s="146">
        <v>63000</v>
      </c>
      <c r="E56" s="147"/>
    </row>
    <row r="57" spans="1:5" s="140" customFormat="1" ht="15.75">
      <c r="A57" s="148" t="s">
        <v>60</v>
      </c>
      <c r="B57" s="144"/>
      <c r="C57" s="145">
        <v>200</v>
      </c>
      <c r="D57" s="146">
        <v>11860.5</v>
      </c>
      <c r="E57" s="147"/>
    </row>
    <row r="58" spans="1:5" s="140" customFormat="1" ht="15.75">
      <c r="A58" s="148" t="s">
        <v>61</v>
      </c>
      <c r="B58" s="144"/>
      <c r="C58" s="145">
        <v>250</v>
      </c>
      <c r="D58" s="146">
        <v>73063.02</v>
      </c>
      <c r="E58" s="147"/>
    </row>
    <row r="59" spans="1:5" s="140" customFormat="1" ht="15.75">
      <c r="A59" s="148" t="s">
        <v>62</v>
      </c>
      <c r="B59" s="144"/>
      <c r="C59" s="145">
        <v>270</v>
      </c>
      <c r="D59" s="146">
        <v>0</v>
      </c>
      <c r="E59" s="147"/>
    </row>
    <row r="60" spans="1:5" s="140" customFormat="1" ht="15.75">
      <c r="A60" s="148" t="s">
        <v>63</v>
      </c>
      <c r="B60" s="144"/>
      <c r="C60" s="145">
        <v>300</v>
      </c>
      <c r="D60" s="146">
        <v>5000</v>
      </c>
      <c r="E60" s="147"/>
    </row>
    <row r="61" spans="1:5" s="140" customFormat="1" ht="15.75">
      <c r="A61" s="148" t="s">
        <v>32</v>
      </c>
      <c r="B61" s="144"/>
      <c r="C61" s="145">
        <v>400</v>
      </c>
      <c r="D61" s="146">
        <v>0</v>
      </c>
      <c r="E61" s="147"/>
    </row>
    <row r="62" spans="1:5" s="140" customFormat="1" ht="15.75">
      <c r="A62" s="148" t="s">
        <v>103</v>
      </c>
      <c r="B62" s="144"/>
      <c r="C62" s="145">
        <v>450</v>
      </c>
      <c r="D62" s="146">
        <v>0</v>
      </c>
      <c r="E62" s="147"/>
    </row>
    <row r="63" spans="1:5" s="140" customFormat="1" ht="15.75">
      <c r="A63" s="148" t="s">
        <v>105</v>
      </c>
      <c r="B63" s="144"/>
      <c r="C63" s="145">
        <v>500</v>
      </c>
      <c r="D63" s="146">
        <v>0</v>
      </c>
      <c r="E63" s="147"/>
    </row>
    <row r="64" spans="1:7" s="140" customFormat="1" ht="15.75">
      <c r="A64" s="148" t="s">
        <v>124</v>
      </c>
      <c r="B64" s="144"/>
      <c r="C64" s="145">
        <v>550</v>
      </c>
      <c r="D64" s="146">
        <v>0</v>
      </c>
      <c r="E64" s="147"/>
      <c r="G64" s="140" t="s">
        <v>530</v>
      </c>
    </row>
    <row r="65" spans="1:5" s="140" customFormat="1" ht="15.75">
      <c r="A65" s="148" t="s">
        <v>498</v>
      </c>
      <c r="B65" s="144"/>
      <c r="C65" s="145"/>
      <c r="D65" s="146">
        <v>0</v>
      </c>
      <c r="E65" s="147"/>
    </row>
    <row r="66" spans="1:5" s="140" customFormat="1" ht="15.75">
      <c r="A66" s="148" t="s">
        <v>32</v>
      </c>
      <c r="B66" s="144"/>
      <c r="C66" s="145"/>
      <c r="D66" s="146">
        <v>0</v>
      </c>
      <c r="E66" s="147"/>
    </row>
    <row r="67" spans="1:5" s="140" customFormat="1" ht="15.75">
      <c r="A67" s="148" t="s">
        <v>283</v>
      </c>
      <c r="B67" s="144"/>
      <c r="C67" s="145"/>
      <c r="D67" s="146">
        <v>0</v>
      </c>
      <c r="E67" s="147" t="s">
        <v>531</v>
      </c>
    </row>
    <row r="68" spans="1:5" s="140" customFormat="1" ht="15.75">
      <c r="A68" s="148" t="s">
        <v>356</v>
      </c>
      <c r="B68" s="144"/>
      <c r="C68" s="145"/>
      <c r="D68" s="146">
        <v>0</v>
      </c>
      <c r="E68" s="147"/>
    </row>
    <row r="69" spans="1:6" s="140" customFormat="1" ht="15.75">
      <c r="A69" s="148" t="s">
        <v>316</v>
      </c>
      <c r="B69" s="144"/>
      <c r="C69" s="145"/>
      <c r="D69" s="146">
        <v>0</v>
      </c>
      <c r="E69" s="147"/>
      <c r="F69" s="140" t="s">
        <v>532</v>
      </c>
    </row>
    <row r="70" spans="1:5" s="140" customFormat="1" ht="15.75">
      <c r="A70" s="148" t="s">
        <v>328</v>
      </c>
      <c r="B70" s="144"/>
      <c r="C70" s="145"/>
      <c r="D70" s="146">
        <v>0</v>
      </c>
      <c r="E70" s="147"/>
    </row>
    <row r="71" spans="1:5" s="140" customFormat="1" ht="15.75">
      <c r="A71" s="148" t="s">
        <v>83</v>
      </c>
      <c r="B71" s="144"/>
      <c r="C71" s="145">
        <v>90</v>
      </c>
      <c r="D71" s="146">
        <v>124500</v>
      </c>
      <c r="E71" s="147"/>
    </row>
    <row r="72" spans="1:5" s="140" customFormat="1" ht="15.75">
      <c r="A72" s="148" t="s">
        <v>330</v>
      </c>
      <c r="B72" s="144"/>
      <c r="C72" s="145">
        <v>70</v>
      </c>
      <c r="D72" s="146">
        <v>0</v>
      </c>
      <c r="E72" s="147"/>
    </row>
    <row r="73" spans="1:5" s="140" customFormat="1" ht="15.75">
      <c r="A73" s="148" t="s">
        <v>84</v>
      </c>
      <c r="B73" s="144"/>
      <c r="C73" s="145">
        <v>700</v>
      </c>
      <c r="D73" s="146">
        <v>0</v>
      </c>
      <c r="E73" s="147"/>
    </row>
    <row r="74" spans="1:5" s="140" customFormat="1" ht="15.75">
      <c r="A74" s="148" t="s">
        <v>82</v>
      </c>
      <c r="B74" s="144"/>
      <c r="C74" s="145"/>
      <c r="D74" s="146">
        <v>402604.82</v>
      </c>
      <c r="E74" s="147"/>
    </row>
    <row r="75" spans="1:5" s="140" customFormat="1" ht="15.75">
      <c r="A75" s="148" t="s">
        <v>140</v>
      </c>
      <c r="B75" s="144"/>
      <c r="C75" s="145"/>
      <c r="D75" s="146">
        <v>0</v>
      </c>
      <c r="E75" s="147"/>
    </row>
    <row r="76" spans="1:5" s="140" customFormat="1" ht="15.75">
      <c r="A76" s="148" t="s">
        <v>125</v>
      </c>
      <c r="B76" s="149"/>
      <c r="C76" s="145">
        <v>902</v>
      </c>
      <c r="D76" s="146">
        <v>6998.33</v>
      </c>
      <c r="E76" s="147"/>
    </row>
    <row r="77" spans="1:5" s="140" customFormat="1" ht="15.75">
      <c r="A77" s="148" t="s">
        <v>373</v>
      </c>
      <c r="B77" s="144"/>
      <c r="C77" s="150" t="s">
        <v>381</v>
      </c>
      <c r="D77" s="146">
        <v>0</v>
      </c>
      <c r="E77" s="147"/>
    </row>
    <row r="78" spans="1:5" s="140" customFormat="1" ht="15.75">
      <c r="A78" s="148" t="s">
        <v>374</v>
      </c>
      <c r="B78" s="144"/>
      <c r="C78" s="150" t="s">
        <v>382</v>
      </c>
      <c r="D78" s="146">
        <v>3567.26</v>
      </c>
      <c r="E78" s="147"/>
    </row>
    <row r="79" spans="1:5" s="140" customFormat="1" ht="15.75">
      <c r="A79" s="148" t="s">
        <v>375</v>
      </c>
      <c r="B79" s="144"/>
      <c r="C79" s="150" t="s">
        <v>380</v>
      </c>
      <c r="D79" s="146">
        <v>4280.73</v>
      </c>
      <c r="E79" s="147"/>
    </row>
    <row r="80" spans="1:5" s="140" customFormat="1" ht="15.75">
      <c r="A80" s="148" t="s">
        <v>403</v>
      </c>
      <c r="B80" s="144"/>
      <c r="C80" s="150"/>
      <c r="D80" s="146">
        <v>0</v>
      </c>
      <c r="E80" s="147"/>
    </row>
    <row r="81" spans="1:5" s="140" customFormat="1" ht="15.75">
      <c r="A81" s="144" t="s">
        <v>376</v>
      </c>
      <c r="B81" s="144"/>
      <c r="C81" s="145">
        <v>22</v>
      </c>
      <c r="D81" s="146"/>
      <c r="E81" s="147">
        <v>737126.23</v>
      </c>
    </row>
    <row r="82" spans="1:5" s="140" customFormat="1" ht="15.75">
      <c r="A82" s="144" t="s">
        <v>463</v>
      </c>
      <c r="B82" s="144"/>
      <c r="C82" s="145">
        <v>22</v>
      </c>
      <c r="D82" s="146"/>
      <c r="E82" s="147">
        <v>216654.25</v>
      </c>
    </row>
    <row r="83" spans="1:5" s="140" customFormat="1" ht="15.75">
      <c r="A83" s="144" t="s">
        <v>319</v>
      </c>
      <c r="B83" s="144"/>
      <c r="C83" s="145">
        <v>902</v>
      </c>
      <c r="D83" s="146"/>
      <c r="E83" s="147">
        <v>2486.18</v>
      </c>
    </row>
    <row r="84" spans="1:5" s="140" customFormat="1" ht="15.75">
      <c r="A84" s="144" t="s">
        <v>384</v>
      </c>
      <c r="B84" s="144"/>
      <c r="C84" s="145"/>
      <c r="D84" s="146"/>
      <c r="E84" s="151">
        <v>0</v>
      </c>
    </row>
    <row r="85" spans="1:5" s="140" customFormat="1" ht="16.5" thickBot="1">
      <c r="A85" s="144"/>
      <c r="B85" s="144"/>
      <c r="C85" s="145"/>
      <c r="D85" s="152">
        <f>SUM(D53:D83)</f>
        <v>956266.66</v>
      </c>
      <c r="E85" s="153">
        <f>SUM(E81:E84)</f>
        <v>956266.66</v>
      </c>
    </row>
    <row r="86" spans="1:5" s="140" customFormat="1" ht="8.25" customHeight="1" thickTop="1">
      <c r="A86" s="154"/>
      <c r="B86" s="154"/>
      <c r="C86" s="155"/>
      <c r="D86" s="156"/>
      <c r="E86" s="157"/>
    </row>
    <row r="87" spans="1:5" s="140" customFormat="1" ht="15.75" customHeight="1">
      <c r="A87" s="144" t="s">
        <v>343</v>
      </c>
      <c r="B87" s="144"/>
      <c r="C87" s="144"/>
      <c r="D87" s="144"/>
      <c r="E87" s="144"/>
    </row>
    <row r="88" spans="1:5" s="140" customFormat="1" ht="15.75">
      <c r="A88" s="144" t="s">
        <v>536</v>
      </c>
      <c r="B88" s="144"/>
      <c r="C88" s="144"/>
      <c r="D88" s="144"/>
      <c r="E88" s="144"/>
    </row>
    <row r="89" spans="1:5" s="140" customFormat="1" ht="3.75" customHeight="1">
      <c r="A89" s="144"/>
      <c r="B89" s="144"/>
      <c r="C89" s="144"/>
      <c r="D89" s="144"/>
      <c r="E89" s="144"/>
    </row>
    <row r="90" spans="1:5" s="140" customFormat="1" ht="15.75">
      <c r="A90" s="158" t="s">
        <v>5</v>
      </c>
      <c r="B90" s="519" t="s">
        <v>404</v>
      </c>
      <c r="C90" s="520"/>
      <c r="D90" s="519" t="s">
        <v>0</v>
      </c>
      <c r="E90" s="520"/>
    </row>
    <row r="91" spans="1:5" s="140" customFormat="1" ht="14.25" customHeight="1">
      <c r="A91" s="144"/>
      <c r="B91" s="521"/>
      <c r="C91" s="522"/>
      <c r="D91" s="521"/>
      <c r="E91" s="522"/>
    </row>
    <row r="92" spans="1:5" s="140" customFormat="1" ht="21" customHeight="1">
      <c r="A92" s="137" t="s">
        <v>416</v>
      </c>
      <c r="B92" s="501" t="s">
        <v>499</v>
      </c>
      <c r="C92" s="502"/>
      <c r="D92" s="528" t="s">
        <v>416</v>
      </c>
      <c r="E92" s="529"/>
    </row>
    <row r="93" spans="1:5" s="140" customFormat="1" ht="24.75" customHeight="1">
      <c r="A93" s="185" t="s">
        <v>407</v>
      </c>
      <c r="B93" s="501" t="s">
        <v>497</v>
      </c>
      <c r="C93" s="502"/>
      <c r="D93" s="530" t="s">
        <v>407</v>
      </c>
      <c r="E93" s="531"/>
    </row>
    <row r="94" spans="1:5" s="140" customFormat="1" ht="15.75" customHeight="1">
      <c r="A94" s="159"/>
      <c r="B94" s="520"/>
      <c r="C94" s="520"/>
      <c r="D94" s="532"/>
      <c r="E94" s="532"/>
    </row>
    <row r="95" spans="1:5" s="140" customFormat="1" ht="15.75" customHeight="1">
      <c r="A95" s="159"/>
      <c r="B95" s="160"/>
      <c r="C95" s="160"/>
      <c r="D95" s="160"/>
      <c r="E95" s="160"/>
    </row>
    <row r="96" spans="1:5" s="140" customFormat="1" ht="15.75" customHeight="1">
      <c r="A96" s="159"/>
      <c r="B96" s="458"/>
      <c r="C96" s="458"/>
      <c r="D96" s="458"/>
      <c r="E96" s="458"/>
    </row>
    <row r="97" spans="1:5" s="140" customFormat="1" ht="15.75" customHeight="1">
      <c r="A97" s="159"/>
      <c r="B97" s="458"/>
      <c r="C97" s="458"/>
      <c r="D97" s="458"/>
      <c r="E97" s="458"/>
    </row>
    <row r="98" spans="1:5" s="140" customFormat="1" ht="15.75" customHeight="1">
      <c r="A98" s="159"/>
      <c r="B98" s="160"/>
      <c r="C98" s="160"/>
      <c r="D98" s="160"/>
      <c r="E98" s="160"/>
    </row>
    <row r="99" spans="2:5" s="140" customFormat="1" ht="15.75">
      <c r="B99" s="159"/>
      <c r="C99" s="159"/>
      <c r="D99" s="159"/>
      <c r="E99" s="159"/>
    </row>
    <row r="100" s="140" customFormat="1" ht="15.75">
      <c r="D100" s="140" t="s">
        <v>500</v>
      </c>
    </row>
    <row r="101" spans="1:8" s="140" customFormat="1" ht="23.25">
      <c r="A101" s="181"/>
      <c r="B101" s="376" t="s">
        <v>17</v>
      </c>
      <c r="D101" s="162" t="str">
        <f>D49</f>
        <v>   วันที่ ....31  ตุลาคม  2556…...</v>
      </c>
      <c r="H101" s="140" t="s">
        <v>9</v>
      </c>
    </row>
    <row r="102" spans="1:5" s="140" customFormat="1" ht="21" customHeight="1">
      <c r="A102" s="140" t="s">
        <v>18</v>
      </c>
      <c r="B102" s="181"/>
      <c r="C102" s="181"/>
      <c r="D102" s="181"/>
      <c r="E102" s="181"/>
    </row>
    <row r="103" spans="1:5" s="140" customFormat="1" ht="15.75">
      <c r="A103" s="141" t="s">
        <v>15</v>
      </c>
      <c r="B103" s="182"/>
      <c r="C103" s="142" t="s">
        <v>16</v>
      </c>
      <c r="D103" s="142" t="s">
        <v>11</v>
      </c>
      <c r="E103" s="141" t="s">
        <v>12</v>
      </c>
    </row>
    <row r="104" spans="1:5" s="140" customFormat="1" ht="15.75">
      <c r="A104" s="163" t="s">
        <v>85</v>
      </c>
      <c r="B104" s="190"/>
      <c r="C104" s="164">
        <v>821</v>
      </c>
      <c r="D104" s="151">
        <v>352987.54</v>
      </c>
      <c r="E104" s="191"/>
    </row>
    <row r="105" spans="1:5" s="140" customFormat="1" ht="18.75" customHeight="1">
      <c r="A105" s="165" t="s">
        <v>357</v>
      </c>
      <c r="B105" s="144"/>
      <c r="C105" s="145"/>
      <c r="D105" s="151"/>
      <c r="E105" s="193"/>
    </row>
    <row r="106" spans="1:5" s="140" customFormat="1" ht="15.75">
      <c r="A106" s="165" t="s">
        <v>86</v>
      </c>
      <c r="B106" s="144"/>
      <c r="C106" s="166">
        <v>101</v>
      </c>
      <c r="D106" s="146"/>
      <c r="E106" s="147"/>
    </row>
    <row r="107" spans="1:5" s="140" customFormat="1" ht="15.75">
      <c r="A107" s="165" t="s">
        <v>358</v>
      </c>
      <c r="B107" s="144"/>
      <c r="C107" s="166">
        <v>102</v>
      </c>
      <c r="D107" s="146"/>
      <c r="E107" s="167">
        <v>37</v>
      </c>
    </row>
    <row r="108" spans="1:5" s="140" customFormat="1" ht="15.75">
      <c r="A108" s="165" t="s">
        <v>443</v>
      </c>
      <c r="B108" s="144"/>
      <c r="C108" s="166">
        <v>125</v>
      </c>
      <c r="D108" s="146"/>
      <c r="E108" s="167"/>
    </row>
    <row r="109" spans="1:5" s="140" customFormat="1" ht="15.75">
      <c r="A109" s="165" t="s">
        <v>113</v>
      </c>
      <c r="B109" s="144"/>
      <c r="C109" s="166">
        <v>127</v>
      </c>
      <c r="D109" s="146"/>
      <c r="E109" s="167"/>
    </row>
    <row r="110" spans="1:5" s="140" customFormat="1" ht="15.75">
      <c r="A110" s="165" t="s">
        <v>106</v>
      </c>
      <c r="B110" s="144"/>
      <c r="C110" s="166">
        <v>137</v>
      </c>
      <c r="D110" s="146"/>
      <c r="E110" s="167"/>
    </row>
    <row r="111" spans="1:5" s="140" customFormat="1" ht="15.75">
      <c r="A111" s="165" t="s">
        <v>377</v>
      </c>
      <c r="B111" s="144"/>
      <c r="C111" s="166">
        <v>140</v>
      </c>
      <c r="D111" s="146"/>
      <c r="E111" s="167"/>
    </row>
    <row r="112" spans="1:5" s="140" customFormat="1" ht="15.75">
      <c r="A112" s="165" t="s">
        <v>312</v>
      </c>
      <c r="B112" s="144"/>
      <c r="C112" s="166">
        <v>141</v>
      </c>
      <c r="D112" s="146"/>
      <c r="E112" s="167">
        <v>20</v>
      </c>
    </row>
    <row r="113" spans="1:5" s="140" customFormat="1" ht="15.75">
      <c r="A113" s="165" t="s">
        <v>362</v>
      </c>
      <c r="B113" s="144"/>
      <c r="C113" s="166">
        <v>146</v>
      </c>
      <c r="D113" s="146"/>
      <c r="E113" s="167"/>
    </row>
    <row r="114" spans="1:5" s="140" customFormat="1" ht="15.75">
      <c r="A114" s="165" t="s">
        <v>87</v>
      </c>
      <c r="B114" s="144"/>
      <c r="C114" s="166">
        <v>149</v>
      </c>
      <c r="D114" s="146"/>
      <c r="E114" s="167"/>
    </row>
    <row r="115" spans="1:5" s="140" customFormat="1" ht="15.75">
      <c r="A115" s="165" t="s">
        <v>363</v>
      </c>
      <c r="B115" s="144"/>
      <c r="C115" s="166">
        <v>203</v>
      </c>
      <c r="D115" s="146"/>
      <c r="E115" s="167"/>
    </row>
    <row r="116" spans="1:5" s="140" customFormat="1" ht="15.75">
      <c r="A116" s="165" t="s">
        <v>88</v>
      </c>
      <c r="B116" s="144"/>
      <c r="C116" s="166">
        <v>204</v>
      </c>
      <c r="D116" s="146"/>
      <c r="E116" s="167"/>
    </row>
    <row r="117" spans="1:5" s="140" customFormat="1" ht="15.75">
      <c r="A117" s="165" t="s">
        <v>108</v>
      </c>
      <c r="B117" s="144"/>
      <c r="C117" s="166">
        <v>302</v>
      </c>
      <c r="D117" s="146"/>
      <c r="E117" s="167">
        <v>0</v>
      </c>
    </row>
    <row r="118" spans="1:5" s="140" customFormat="1" ht="15.75">
      <c r="A118" s="165" t="s">
        <v>109</v>
      </c>
      <c r="B118" s="144"/>
      <c r="C118" s="166">
        <v>307</v>
      </c>
      <c r="D118" s="146"/>
      <c r="E118" s="167">
        <v>0</v>
      </c>
    </row>
    <row r="119" spans="1:5" s="140" customFormat="1" ht="15.75">
      <c r="A119" s="165" t="s">
        <v>89</v>
      </c>
      <c r="B119" s="144"/>
      <c r="C119" s="166">
        <v>307</v>
      </c>
      <c r="D119" s="146"/>
      <c r="E119" s="167">
        <v>0</v>
      </c>
    </row>
    <row r="120" spans="1:5" s="140" customFormat="1" ht="15.75">
      <c r="A120" s="165" t="s">
        <v>90</v>
      </c>
      <c r="B120" s="144"/>
      <c r="C120" s="166">
        <v>1002</v>
      </c>
      <c r="D120" s="146"/>
      <c r="E120" s="167">
        <v>147607.79</v>
      </c>
    </row>
    <row r="121" spans="1:5" s="140" customFormat="1" ht="15.75">
      <c r="A121" s="165" t="s">
        <v>100</v>
      </c>
      <c r="B121" s="144"/>
      <c r="C121" s="166">
        <v>1003</v>
      </c>
      <c r="D121" s="146"/>
      <c r="E121" s="167">
        <v>0</v>
      </c>
    </row>
    <row r="122" spans="1:5" s="140" customFormat="1" ht="15.75">
      <c r="A122" s="165" t="s">
        <v>91</v>
      </c>
      <c r="B122" s="144"/>
      <c r="C122" s="166">
        <v>1004</v>
      </c>
      <c r="D122" s="146"/>
      <c r="E122" s="205">
        <v>49389.49</v>
      </c>
    </row>
    <row r="123" spans="1:5" s="140" customFormat="1" ht="15.75">
      <c r="A123" s="165" t="s">
        <v>92</v>
      </c>
      <c r="B123" s="144"/>
      <c r="C123" s="166">
        <v>1005</v>
      </c>
      <c r="D123" s="146"/>
      <c r="E123" s="167">
        <v>110811.28</v>
      </c>
    </row>
    <row r="124" spans="1:5" s="140" customFormat="1" ht="15.75">
      <c r="A124" s="165" t="s">
        <v>93</v>
      </c>
      <c r="B124" s="144"/>
      <c r="C124" s="166">
        <v>1006</v>
      </c>
      <c r="D124" s="146"/>
      <c r="E124" s="167">
        <v>10199.89</v>
      </c>
    </row>
    <row r="125" spans="1:5" s="140" customFormat="1" ht="15.75">
      <c r="A125" s="165" t="s">
        <v>94</v>
      </c>
      <c r="B125" s="144"/>
      <c r="C125" s="166">
        <v>1010</v>
      </c>
      <c r="D125" s="146"/>
      <c r="E125" s="167">
        <v>18708.09</v>
      </c>
    </row>
    <row r="126" spans="1:5" s="140" customFormat="1" ht="15.75">
      <c r="A126" s="165" t="s">
        <v>415</v>
      </c>
      <c r="B126" s="144"/>
      <c r="C126" s="166">
        <v>1011</v>
      </c>
      <c r="D126" s="146"/>
      <c r="E126" s="167">
        <v>16214</v>
      </c>
    </row>
    <row r="127" spans="1:5" s="140" customFormat="1" ht="15.75">
      <c r="A127" s="165" t="s">
        <v>122</v>
      </c>
      <c r="B127" s="144"/>
      <c r="C127" s="166">
        <v>1013</v>
      </c>
      <c r="D127" s="146"/>
      <c r="E127" s="167">
        <v>0</v>
      </c>
    </row>
    <row r="128" spans="1:5" s="140" customFormat="1" ht="15.75">
      <c r="A128" s="165" t="s">
        <v>1</v>
      </c>
      <c r="B128" s="144"/>
      <c r="C128" s="166">
        <v>2002</v>
      </c>
      <c r="D128" s="146"/>
      <c r="E128" s="167">
        <v>0</v>
      </c>
    </row>
    <row r="129" spans="1:5" s="140" customFormat="1" ht="15.75">
      <c r="A129" s="165" t="s">
        <v>2</v>
      </c>
      <c r="B129" s="144"/>
      <c r="C129" s="166">
        <v>2002</v>
      </c>
      <c r="D129" s="146"/>
      <c r="E129" s="167">
        <v>0</v>
      </c>
    </row>
    <row r="130" spans="1:5" s="140" customFormat="1" ht="15.75">
      <c r="A130" s="165" t="s">
        <v>412</v>
      </c>
      <c r="B130" s="144"/>
      <c r="C130" s="166">
        <v>2002</v>
      </c>
      <c r="D130" s="146"/>
      <c r="E130" s="167">
        <v>0</v>
      </c>
    </row>
    <row r="131" spans="1:5" s="140" customFormat="1" ht="15.75">
      <c r="A131" s="165" t="s">
        <v>141</v>
      </c>
      <c r="B131" s="165"/>
      <c r="C131" s="166">
        <v>2002</v>
      </c>
      <c r="D131" s="146"/>
      <c r="E131" s="151">
        <v>0</v>
      </c>
    </row>
    <row r="132" spans="1:5" s="140" customFormat="1" ht="15.75">
      <c r="A132" s="165" t="s">
        <v>313</v>
      </c>
      <c r="B132" s="144"/>
      <c r="C132" s="166">
        <v>3000</v>
      </c>
      <c r="D132" s="146"/>
      <c r="E132" s="151">
        <v>0</v>
      </c>
    </row>
    <row r="133" spans="1:5" s="140" customFormat="1" ht="15.75">
      <c r="A133" s="165" t="s">
        <v>405</v>
      </c>
      <c r="B133" s="144"/>
      <c r="C133" s="166">
        <v>3000</v>
      </c>
      <c r="D133" s="146"/>
      <c r="E133" s="151">
        <v>0</v>
      </c>
    </row>
    <row r="134" spans="1:5" s="140" customFormat="1" ht="15.75">
      <c r="A134" s="165"/>
      <c r="B134" s="144"/>
      <c r="C134" s="166">
        <v>3000</v>
      </c>
      <c r="D134" s="151"/>
      <c r="E134" s="147">
        <v>0</v>
      </c>
    </row>
    <row r="135" spans="1:5" s="140" customFormat="1" ht="21" customHeight="1" thickBot="1">
      <c r="A135" s="154"/>
      <c r="B135" s="154"/>
      <c r="C135" s="155"/>
      <c r="D135" s="168">
        <f>SUM(D104)</f>
        <v>352987.54</v>
      </c>
      <c r="E135" s="169">
        <f>SUM(E104:E134)</f>
        <v>352987.54000000004</v>
      </c>
    </row>
    <row r="136" spans="1:5" s="140" customFormat="1" ht="24" customHeight="1" thickTop="1">
      <c r="A136" s="144" t="s">
        <v>344</v>
      </c>
      <c r="B136" s="144"/>
      <c r="C136" s="144"/>
      <c r="D136" s="144"/>
      <c r="E136" s="144"/>
    </row>
    <row r="137" spans="1:5" s="140" customFormat="1" ht="16.5" customHeight="1">
      <c r="A137" s="144" t="s">
        <v>538</v>
      </c>
      <c r="B137" s="144"/>
      <c r="C137" s="144"/>
      <c r="D137" s="144"/>
      <c r="E137" s="144"/>
    </row>
    <row r="138" spans="1:5" s="140" customFormat="1" ht="15.75">
      <c r="A138" s="144"/>
      <c r="B138" s="144"/>
      <c r="C138" s="144"/>
      <c r="D138" s="144"/>
      <c r="E138" s="144"/>
    </row>
    <row r="139" spans="1:5" s="140" customFormat="1" ht="18" customHeight="1">
      <c r="A139" s="161"/>
      <c r="B139" s="144"/>
      <c r="C139" s="144"/>
      <c r="D139" s="144"/>
      <c r="E139" s="144"/>
    </row>
    <row r="140" spans="1:5" s="140" customFormat="1" ht="15" customHeight="1">
      <c r="A140" s="158" t="s">
        <v>5</v>
      </c>
      <c r="B140" s="519" t="s">
        <v>413</v>
      </c>
      <c r="C140" s="525"/>
      <c r="D140" s="170" t="s">
        <v>56</v>
      </c>
      <c r="E140" s="170"/>
    </row>
    <row r="141" spans="1:5" s="140" customFormat="1" ht="16.5" customHeight="1">
      <c r="A141" s="159"/>
      <c r="B141" s="523"/>
      <c r="C141" s="524"/>
      <c r="D141" s="144"/>
      <c r="E141" s="144"/>
    </row>
    <row r="142" spans="1:5" s="140" customFormat="1" ht="21.75" customHeight="1">
      <c r="A142" s="159" t="s">
        <v>416</v>
      </c>
      <c r="B142" s="501" t="s">
        <v>499</v>
      </c>
      <c r="C142" s="502"/>
      <c r="D142" s="526" t="s">
        <v>420</v>
      </c>
      <c r="E142" s="527"/>
    </row>
    <row r="143" spans="1:5" s="140" customFormat="1" ht="21.75" customHeight="1">
      <c r="A143" s="186" t="s">
        <v>418</v>
      </c>
      <c r="B143" s="501" t="s">
        <v>497</v>
      </c>
      <c r="C143" s="502"/>
      <c r="D143" s="174" t="s">
        <v>419</v>
      </c>
      <c r="E143" s="161"/>
    </row>
    <row r="144" spans="2:5" s="140" customFormat="1" ht="22.5" customHeight="1">
      <c r="B144" s="158"/>
      <c r="C144" s="158" t="s">
        <v>406</v>
      </c>
      <c r="D144" s="175"/>
      <c r="E144" s="175"/>
    </row>
    <row r="145" s="140" customFormat="1" ht="18.75">
      <c r="A145" s="117"/>
    </row>
  </sheetData>
  <sheetProtection/>
  <mergeCells count="26">
    <mergeCell ref="B141:C141"/>
    <mergeCell ref="B140:C140"/>
    <mergeCell ref="D142:E142"/>
    <mergeCell ref="D92:E92"/>
    <mergeCell ref="D93:E93"/>
    <mergeCell ref="B94:C94"/>
    <mergeCell ref="D94:E94"/>
    <mergeCell ref="B142:C142"/>
    <mergeCell ref="B92:C92"/>
    <mergeCell ref="B93:C93"/>
    <mergeCell ref="B143:C143"/>
    <mergeCell ref="A3:E3"/>
    <mergeCell ref="A5:B5"/>
    <mergeCell ref="B34:C34"/>
    <mergeCell ref="D34:E34"/>
    <mergeCell ref="B36:C36"/>
    <mergeCell ref="B38:C38"/>
    <mergeCell ref="D38:E38"/>
    <mergeCell ref="B37:C37"/>
    <mergeCell ref="D37:E37"/>
    <mergeCell ref="A50:E50"/>
    <mergeCell ref="A52:B52"/>
    <mergeCell ref="B90:C90"/>
    <mergeCell ref="D90:E90"/>
    <mergeCell ref="B91:C91"/>
    <mergeCell ref="D91:E91"/>
  </mergeCells>
  <printOptions/>
  <pageMargins left="0.8" right="0.35" top="0.23" bottom="0.23" header="0.17" footer="0.21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B1:M200"/>
  <sheetViews>
    <sheetView zoomScalePageLayoutView="0" workbookViewId="0" topLeftCell="B22">
      <selection activeCell="H8" sqref="H8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6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6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7"/>
      <c r="C1" s="7"/>
      <c r="D1" s="57"/>
      <c r="E1" s="7"/>
      <c r="F1" s="4"/>
    </row>
    <row r="2" spans="2:7" ht="25.5" customHeight="1">
      <c r="B2" s="22" t="s">
        <v>96</v>
      </c>
      <c r="C2" s="22"/>
      <c r="D2" s="65" t="s">
        <v>97</v>
      </c>
      <c r="F2" s="66"/>
      <c r="G2" s="66"/>
    </row>
    <row r="3" spans="4:6" ht="24" customHeight="1">
      <c r="D3" s="65" t="s">
        <v>307</v>
      </c>
      <c r="E3" s="22"/>
      <c r="F3" s="22"/>
    </row>
    <row r="4" spans="2:4" ht="22.5" customHeight="1">
      <c r="B4" s="22" t="s">
        <v>47</v>
      </c>
      <c r="C4" s="22"/>
      <c r="D4" s="304"/>
    </row>
    <row r="5" spans="4:6" ht="21" customHeight="1">
      <c r="D5" s="65" t="s">
        <v>308</v>
      </c>
      <c r="E5" s="22"/>
      <c r="F5" s="22"/>
    </row>
    <row r="6" spans="2:7" ht="6" customHeight="1">
      <c r="B6" s="7"/>
      <c r="C6" s="7"/>
      <c r="D6" s="8"/>
      <c r="E6" s="7"/>
      <c r="F6" s="7"/>
      <c r="G6" s="7"/>
    </row>
    <row r="7" spans="2:6" ht="23.25" customHeight="1">
      <c r="B7" s="1" t="s">
        <v>549</v>
      </c>
      <c r="E7" s="67"/>
      <c r="F7" s="68">
        <v>550619.94</v>
      </c>
    </row>
    <row r="8" spans="2:6" ht="23.25" customHeight="1">
      <c r="B8" s="1" t="s">
        <v>48</v>
      </c>
      <c r="E8" s="9"/>
      <c r="F8" s="69"/>
    </row>
    <row r="9" spans="2:6" ht="21.75" customHeight="1">
      <c r="B9" s="69" t="s">
        <v>350</v>
      </c>
      <c r="C9" s="70" t="s">
        <v>49</v>
      </c>
      <c r="D9" s="71" t="s">
        <v>4</v>
      </c>
      <c r="E9" s="9"/>
      <c r="F9" s="69"/>
    </row>
    <row r="10" spans="2:6" ht="21" customHeight="1">
      <c r="B10" s="72"/>
      <c r="C10" s="72"/>
      <c r="E10" s="9"/>
      <c r="F10" s="73">
        <f>D10</f>
        <v>0</v>
      </c>
    </row>
    <row r="11" spans="2:6" ht="18.75">
      <c r="B11" s="1" t="s">
        <v>50</v>
      </c>
      <c r="E11" s="9"/>
      <c r="F11" s="69"/>
    </row>
    <row r="12" spans="2:6" ht="18.75">
      <c r="B12" s="70" t="s">
        <v>10</v>
      </c>
      <c r="C12" s="70" t="s">
        <v>3</v>
      </c>
      <c r="D12" s="74" t="s">
        <v>4</v>
      </c>
      <c r="E12" s="9"/>
      <c r="F12" s="69"/>
    </row>
    <row r="13" spans="2:6" ht="18.75">
      <c r="B13" s="75"/>
      <c r="C13" s="69"/>
      <c r="D13" s="76"/>
      <c r="E13" s="9"/>
      <c r="F13" s="77"/>
    </row>
    <row r="14" spans="2:6" ht="18.75">
      <c r="B14" s="1" t="s">
        <v>131</v>
      </c>
      <c r="E14" s="9"/>
      <c r="F14" s="77">
        <v>0</v>
      </c>
    </row>
    <row r="15" spans="2:6" ht="18.75">
      <c r="B15" s="72"/>
      <c r="E15" s="9"/>
      <c r="F15" s="77"/>
    </row>
    <row r="16" spans="2:6" ht="18.75">
      <c r="B16" s="72"/>
      <c r="E16" s="9"/>
      <c r="F16" s="77"/>
    </row>
    <row r="17" spans="5:6" ht="18.75">
      <c r="E17" s="9"/>
      <c r="F17" s="77"/>
    </row>
    <row r="18" spans="5:6" ht="18.75">
      <c r="E18" s="9"/>
      <c r="F18" s="77"/>
    </row>
    <row r="19" spans="5:6" ht="18.75">
      <c r="E19" s="9"/>
      <c r="F19" s="77"/>
    </row>
    <row r="20" spans="5:6" ht="18.75">
      <c r="E20" s="9"/>
      <c r="F20" s="77"/>
    </row>
    <row r="21" spans="5:6" ht="18.75">
      <c r="E21" s="9"/>
      <c r="F21" s="77"/>
    </row>
    <row r="22" spans="5:6" ht="18.75">
      <c r="E22" s="9"/>
      <c r="F22" s="77"/>
    </row>
    <row r="23" spans="5:6" ht="18.75">
      <c r="E23" s="9"/>
      <c r="F23" s="77"/>
    </row>
    <row r="24" spans="2:10" ht="18.75">
      <c r="B24" s="1" t="s">
        <v>110</v>
      </c>
      <c r="E24" s="9"/>
      <c r="F24" s="76"/>
      <c r="J24" s="6"/>
    </row>
    <row r="25" spans="2:6" ht="18.75">
      <c r="B25" s="1" t="s">
        <v>111</v>
      </c>
      <c r="E25" s="9"/>
      <c r="F25" s="76">
        <v>0</v>
      </c>
    </row>
    <row r="26" spans="5:10" ht="18.75">
      <c r="E26" s="9"/>
      <c r="F26" s="76">
        <v>0</v>
      </c>
      <c r="J26" s="53"/>
    </row>
    <row r="27" spans="2:6" ht="18.75">
      <c r="B27" s="1" t="s">
        <v>551</v>
      </c>
      <c r="D27" s="78"/>
      <c r="E27" s="9"/>
      <c r="F27" s="79">
        <f>F7-F13-F16</f>
        <v>550619.94</v>
      </c>
    </row>
    <row r="28" spans="5:7" ht="8.25" customHeight="1">
      <c r="E28" s="19"/>
      <c r="F28" s="80"/>
      <c r="G28" s="7"/>
    </row>
    <row r="29" spans="2:6" ht="21" customHeight="1">
      <c r="B29" s="66" t="s">
        <v>51</v>
      </c>
      <c r="C29" s="66"/>
      <c r="D29" s="81"/>
      <c r="E29" s="67" t="s">
        <v>53</v>
      </c>
      <c r="F29" s="4"/>
    </row>
    <row r="30" spans="2:10" ht="18.75">
      <c r="B30" s="4" t="s">
        <v>410</v>
      </c>
      <c r="C30" s="4"/>
      <c r="D30" s="56"/>
      <c r="E30" s="9" t="s">
        <v>411</v>
      </c>
      <c r="F30" s="4"/>
      <c r="J30" s="6"/>
    </row>
    <row r="31" spans="2:10" ht="18.75">
      <c r="B31" s="4" t="s">
        <v>426</v>
      </c>
      <c r="C31" s="4"/>
      <c r="D31" s="56"/>
      <c r="E31" s="9" t="s">
        <v>480</v>
      </c>
      <c r="F31" s="4"/>
      <c r="J31" s="53"/>
    </row>
    <row r="32" spans="2:6" ht="18.75">
      <c r="B32" s="4" t="s">
        <v>427</v>
      </c>
      <c r="C32" s="4"/>
      <c r="D32" s="56"/>
      <c r="E32" s="9" t="s">
        <v>481</v>
      </c>
      <c r="F32" s="4"/>
    </row>
    <row r="33" spans="2:6" ht="18.75">
      <c r="B33" s="4" t="s">
        <v>550</v>
      </c>
      <c r="C33" s="4"/>
      <c r="D33" s="56"/>
      <c r="E33" s="9" t="str">
        <f>B33</f>
        <v>     วันที่    31 ตุลาคม  2556</v>
      </c>
      <c r="F33" s="4"/>
    </row>
    <row r="34" spans="2:7" ht="18.75">
      <c r="B34" s="7"/>
      <c r="C34" s="7"/>
      <c r="D34" s="57"/>
      <c r="E34" s="19"/>
      <c r="F34" s="7"/>
      <c r="G34" s="7"/>
    </row>
    <row r="200" ht="18.75">
      <c r="M200" s="1">
        <v>0</v>
      </c>
    </row>
  </sheetData>
  <sheetProtection/>
  <printOptions/>
  <pageMargins left="0.6" right="0" top="0.94" bottom="0.31" header="0.22" footer="0.2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B1:M208"/>
  <sheetViews>
    <sheetView zoomScalePageLayoutView="0" workbookViewId="0" topLeftCell="A28">
      <selection activeCell="H46" sqref="H46"/>
    </sheetView>
  </sheetViews>
  <sheetFormatPr defaultColWidth="9.00390625" defaultRowHeight="21.75"/>
  <cols>
    <col min="1" max="1" width="2.421875" style="395" customWidth="1"/>
    <col min="2" max="2" width="18.7109375" style="395" customWidth="1"/>
    <col min="3" max="3" width="20.8515625" style="395" customWidth="1"/>
    <col min="4" max="4" width="14.28125" style="344" customWidth="1"/>
    <col min="5" max="5" width="16.00390625" style="395" customWidth="1"/>
    <col min="6" max="6" width="18.7109375" style="403" customWidth="1"/>
    <col min="7" max="7" width="11.28125" style="395" customWidth="1"/>
    <col min="8" max="8" width="9.57421875" style="344" bestFit="1" customWidth="1"/>
    <col min="9" max="9" width="9.00390625" style="395" customWidth="1"/>
    <col min="10" max="10" width="17.8515625" style="395" customWidth="1"/>
    <col min="11" max="16384" width="9.00390625" style="395" customWidth="1"/>
  </cols>
  <sheetData>
    <row r="1" spans="2:6" ht="10.5" customHeight="1">
      <c r="B1" s="392"/>
      <c r="C1" s="392"/>
      <c r="D1" s="393"/>
      <c r="E1" s="392"/>
      <c r="F1" s="394"/>
    </row>
    <row r="2" spans="2:7" ht="25.5" customHeight="1">
      <c r="B2" s="396" t="s">
        <v>96</v>
      </c>
      <c r="C2" s="396"/>
      <c r="D2" s="397"/>
      <c r="F2" s="398"/>
      <c r="G2" s="399"/>
    </row>
    <row r="3" spans="4:6" ht="18.75">
      <c r="D3" s="400" t="s">
        <v>97</v>
      </c>
      <c r="E3" s="396"/>
      <c r="F3" s="401"/>
    </row>
    <row r="4" spans="2:4" ht="21.75" customHeight="1">
      <c r="B4" s="396" t="s">
        <v>310</v>
      </c>
      <c r="C4" s="396"/>
      <c r="D4" s="402"/>
    </row>
    <row r="5" spans="4:6" ht="21" customHeight="1">
      <c r="D5" s="400" t="s">
        <v>98</v>
      </c>
      <c r="E5" s="396"/>
      <c r="F5" s="401"/>
    </row>
    <row r="6" spans="2:7" ht="6" customHeight="1">
      <c r="B6" s="392"/>
      <c r="C6" s="392"/>
      <c r="D6" s="404"/>
      <c r="E6" s="392"/>
      <c r="F6" s="405"/>
      <c r="G6" s="392"/>
    </row>
    <row r="7" spans="2:6" ht="23.25" customHeight="1">
      <c r="B7" s="395" t="s">
        <v>568</v>
      </c>
      <c r="E7" s="406"/>
      <c r="F7" s="407">
        <v>8675558.57</v>
      </c>
    </row>
    <row r="8" spans="2:6" ht="25.5" customHeight="1">
      <c r="B8" s="396" t="s">
        <v>469</v>
      </c>
      <c r="E8" s="408"/>
      <c r="F8" s="409"/>
    </row>
    <row r="9" spans="2:6" ht="21.75" customHeight="1">
      <c r="B9" s="410" t="s">
        <v>350</v>
      </c>
      <c r="C9" s="411" t="s">
        <v>49</v>
      </c>
      <c r="D9" s="412" t="s">
        <v>4</v>
      </c>
      <c r="E9" s="408"/>
      <c r="F9" s="409"/>
    </row>
    <row r="10" spans="2:6" ht="21.75" customHeight="1">
      <c r="B10" s="413"/>
      <c r="C10" s="414"/>
      <c r="E10" s="408"/>
      <c r="F10" s="415"/>
    </row>
    <row r="11" spans="2:6" ht="18.75">
      <c r="B11" s="396" t="s">
        <v>50</v>
      </c>
      <c r="E11" s="408"/>
      <c r="F11" s="409"/>
    </row>
    <row r="12" spans="2:6" ht="18.75">
      <c r="B12" s="411" t="s">
        <v>10</v>
      </c>
      <c r="C12" s="411" t="s">
        <v>3</v>
      </c>
      <c r="D12" s="416" t="s">
        <v>4</v>
      </c>
      <c r="E12" s="408"/>
      <c r="F12" s="409"/>
    </row>
    <row r="13" spans="2:6" ht="18.75">
      <c r="B13" s="413">
        <v>20735</v>
      </c>
      <c r="C13" s="414">
        <v>8690481</v>
      </c>
      <c r="D13" s="344">
        <v>3387</v>
      </c>
      <c r="E13" s="408"/>
      <c r="F13" s="415">
        <f>D13</f>
        <v>3387</v>
      </c>
    </row>
    <row r="14" spans="2:6" ht="18.75">
      <c r="B14" s="413">
        <v>20742</v>
      </c>
      <c r="C14" s="410">
        <v>8690487</v>
      </c>
      <c r="D14" s="347">
        <v>10974.05</v>
      </c>
      <c r="E14" s="408"/>
      <c r="F14" s="415">
        <f aca="true" t="shared" si="0" ref="F14:F27">D14</f>
        <v>10974.05</v>
      </c>
    </row>
    <row r="15" spans="2:8" s="418" customFormat="1" ht="18.75">
      <c r="B15" s="413">
        <v>20757</v>
      </c>
      <c r="C15" s="410">
        <v>8960497</v>
      </c>
      <c r="D15" s="347">
        <v>169081.44</v>
      </c>
      <c r="E15" s="408"/>
      <c r="F15" s="415">
        <f t="shared" si="0"/>
        <v>169081.44</v>
      </c>
      <c r="G15" s="395"/>
      <c r="H15" s="417"/>
    </row>
    <row r="16" spans="2:8" s="418" customFormat="1" ht="18.75">
      <c r="B16" s="413">
        <v>20757</v>
      </c>
      <c r="C16" s="410">
        <v>8960498</v>
      </c>
      <c r="D16" s="347">
        <v>20000</v>
      </c>
      <c r="E16" s="408"/>
      <c r="F16" s="415">
        <f t="shared" si="0"/>
        <v>20000</v>
      </c>
      <c r="G16" s="395"/>
      <c r="H16" s="417"/>
    </row>
    <row r="17" spans="2:8" s="418" customFormat="1" ht="18.75">
      <c r="B17" s="413">
        <v>20757</v>
      </c>
      <c r="C17" s="410">
        <v>2497143</v>
      </c>
      <c r="D17" s="347">
        <v>3059.16</v>
      </c>
      <c r="E17" s="408"/>
      <c r="F17" s="415">
        <f t="shared" si="0"/>
        <v>3059.16</v>
      </c>
      <c r="G17" s="395"/>
      <c r="H17" s="417"/>
    </row>
    <row r="18" spans="2:8" s="418" customFormat="1" ht="18.75">
      <c r="B18" s="413">
        <v>20757</v>
      </c>
      <c r="C18" s="410">
        <v>2497145</v>
      </c>
      <c r="D18" s="347">
        <v>4953.27</v>
      </c>
      <c r="E18" s="408"/>
      <c r="F18" s="415">
        <f t="shared" si="0"/>
        <v>4953.27</v>
      </c>
      <c r="G18" s="395"/>
      <c r="H18" s="417"/>
    </row>
    <row r="19" spans="2:8" s="418" customFormat="1" ht="18.75">
      <c r="B19" s="413">
        <v>20757</v>
      </c>
      <c r="C19" s="410">
        <v>2497146</v>
      </c>
      <c r="D19" s="347">
        <v>18860.5</v>
      </c>
      <c r="E19" s="408"/>
      <c r="F19" s="415">
        <f t="shared" si="0"/>
        <v>18860.5</v>
      </c>
      <c r="G19" s="395"/>
      <c r="H19" s="417"/>
    </row>
    <row r="20" spans="2:8" s="418" customFormat="1" ht="18.75">
      <c r="B20" s="413">
        <v>20757</v>
      </c>
      <c r="C20" s="410">
        <v>2497147</v>
      </c>
      <c r="D20" s="347">
        <v>1532</v>
      </c>
      <c r="E20" s="408"/>
      <c r="F20" s="415">
        <f t="shared" si="0"/>
        <v>1532</v>
      </c>
      <c r="G20" s="395"/>
      <c r="H20" s="417"/>
    </row>
    <row r="21" spans="2:8" s="418" customFormat="1" ht="18.75">
      <c r="B21" s="413">
        <v>20757</v>
      </c>
      <c r="C21" s="410">
        <v>2497148</v>
      </c>
      <c r="D21" s="344">
        <v>1532</v>
      </c>
      <c r="E21" s="408"/>
      <c r="F21" s="415">
        <f t="shared" si="0"/>
        <v>1532</v>
      </c>
      <c r="G21" s="395"/>
      <c r="H21" s="417"/>
    </row>
    <row r="22" spans="2:8" s="418" customFormat="1" ht="18.75">
      <c r="B22" s="413">
        <v>20757</v>
      </c>
      <c r="C22" s="410">
        <v>2497149</v>
      </c>
      <c r="D22" s="344">
        <v>1838</v>
      </c>
      <c r="E22" s="408"/>
      <c r="F22" s="415">
        <f t="shared" si="0"/>
        <v>1838</v>
      </c>
      <c r="G22" s="395"/>
      <c r="H22" s="417"/>
    </row>
    <row r="23" spans="2:8" s="418" customFormat="1" ht="18.75">
      <c r="B23" s="413">
        <v>20757</v>
      </c>
      <c r="C23" s="410">
        <v>2497150</v>
      </c>
      <c r="D23" s="344">
        <v>1532</v>
      </c>
      <c r="E23" s="408"/>
      <c r="F23" s="415">
        <f t="shared" si="0"/>
        <v>1532</v>
      </c>
      <c r="G23" s="395"/>
      <c r="H23" s="417"/>
    </row>
    <row r="24" spans="2:8" s="418" customFormat="1" ht="18.75">
      <c r="B24" s="413">
        <v>20757</v>
      </c>
      <c r="C24" s="410">
        <v>2497151</v>
      </c>
      <c r="D24" s="344">
        <v>1532</v>
      </c>
      <c r="E24" s="408"/>
      <c r="F24" s="415">
        <f t="shared" si="0"/>
        <v>1532</v>
      </c>
      <c r="G24" s="395"/>
      <c r="H24" s="417"/>
    </row>
    <row r="25" spans="2:8" s="418" customFormat="1" ht="18.75">
      <c r="B25" s="413">
        <v>20757</v>
      </c>
      <c r="C25" s="410">
        <v>2497152</v>
      </c>
      <c r="D25" s="344">
        <v>1532</v>
      </c>
      <c r="E25" s="408"/>
      <c r="F25" s="415">
        <f t="shared" si="0"/>
        <v>1532</v>
      </c>
      <c r="G25" s="395"/>
      <c r="H25" s="417"/>
    </row>
    <row r="26" spans="2:8" s="418" customFormat="1" ht="18.75">
      <c r="B26" s="413">
        <v>20757</v>
      </c>
      <c r="C26" s="410">
        <v>2497153</v>
      </c>
      <c r="D26" s="344">
        <v>1532</v>
      </c>
      <c r="E26" s="408"/>
      <c r="F26" s="415">
        <f t="shared" si="0"/>
        <v>1532</v>
      </c>
      <c r="G26" s="395"/>
      <c r="H26" s="417"/>
    </row>
    <row r="27" spans="2:8" s="418" customFormat="1" ht="18.75">
      <c r="B27" s="413">
        <v>20757</v>
      </c>
      <c r="C27" s="410">
        <v>2497154</v>
      </c>
      <c r="D27" s="344">
        <v>4280.73</v>
      </c>
      <c r="E27" s="408"/>
      <c r="F27" s="415">
        <f t="shared" si="0"/>
        <v>4280.73</v>
      </c>
      <c r="G27" s="395"/>
      <c r="H27" s="417"/>
    </row>
    <row r="28" spans="2:8" s="418" customFormat="1" ht="18.75">
      <c r="B28" s="413"/>
      <c r="E28" s="408"/>
      <c r="F28" s="415"/>
      <c r="G28" s="395"/>
      <c r="H28" s="417"/>
    </row>
    <row r="29" spans="2:8" s="418" customFormat="1" ht="18.75">
      <c r="B29" s="413"/>
      <c r="C29" s="410"/>
      <c r="D29" s="344"/>
      <c r="E29" s="408"/>
      <c r="F29" s="415"/>
      <c r="G29" s="395"/>
      <c r="H29" s="417"/>
    </row>
    <row r="30" spans="2:8" s="418" customFormat="1" ht="18.75">
      <c r="B30" s="396" t="s">
        <v>378</v>
      </c>
      <c r="C30" s="410"/>
      <c r="D30" s="344"/>
      <c r="E30" s="408"/>
      <c r="F30" s="419"/>
      <c r="G30" s="395"/>
      <c r="H30" s="417"/>
    </row>
    <row r="31" spans="2:6" ht="18.75">
      <c r="B31" s="420"/>
      <c r="C31" s="420"/>
      <c r="E31" s="408"/>
      <c r="F31" s="419"/>
    </row>
    <row r="32" spans="2:10" ht="18.75">
      <c r="B32" s="396" t="s">
        <v>470</v>
      </c>
      <c r="E32" s="408"/>
      <c r="F32" s="421"/>
      <c r="J32" s="344"/>
    </row>
    <row r="33" spans="2:6" ht="18.75">
      <c r="B33" s="395" t="s">
        <v>111</v>
      </c>
      <c r="E33" s="408"/>
      <c r="F33" s="421">
        <v>0.05</v>
      </c>
    </row>
    <row r="34" spans="5:10" ht="18.75">
      <c r="E34" s="408"/>
      <c r="F34" s="421"/>
      <c r="J34" s="422"/>
    </row>
    <row r="35" spans="2:6" ht="18.75">
      <c r="B35" s="395" t="s">
        <v>569</v>
      </c>
      <c r="D35" s="423"/>
      <c r="E35" s="408"/>
      <c r="F35" s="79">
        <f>F7-SUM(F13:F29)+F33</f>
        <v>8429932.47</v>
      </c>
    </row>
    <row r="36" spans="5:7" ht="18" customHeight="1">
      <c r="E36" s="424"/>
      <c r="F36" s="405"/>
      <c r="G36" s="392"/>
    </row>
    <row r="37" spans="2:6" ht="21" customHeight="1">
      <c r="B37" s="399" t="s">
        <v>51</v>
      </c>
      <c r="C37" s="399"/>
      <c r="D37" s="425"/>
      <c r="E37" s="406" t="s">
        <v>53</v>
      </c>
      <c r="F37" s="394"/>
    </row>
    <row r="38" spans="2:10" ht="18.75">
      <c r="B38" s="426" t="s">
        <v>408</v>
      </c>
      <c r="C38" s="426"/>
      <c r="D38" s="345"/>
      <c r="E38" s="408" t="s">
        <v>409</v>
      </c>
      <c r="F38" s="394"/>
      <c r="J38" s="344"/>
    </row>
    <row r="39" spans="2:10" ht="18.75">
      <c r="B39" s="426" t="s">
        <v>424</v>
      </c>
      <c r="C39" s="426"/>
      <c r="D39" s="345"/>
      <c r="E39" s="408" t="s">
        <v>480</v>
      </c>
      <c r="F39" s="394"/>
      <c r="J39" s="422"/>
    </row>
    <row r="40" spans="2:6" ht="18.75">
      <c r="B40" s="426" t="s">
        <v>425</v>
      </c>
      <c r="C40" s="426"/>
      <c r="D40" s="345"/>
      <c r="E40" s="408" t="s">
        <v>481</v>
      </c>
      <c r="F40" s="394"/>
    </row>
    <row r="41" spans="2:6" ht="18.75">
      <c r="B41" s="426" t="s">
        <v>553</v>
      </c>
      <c r="C41" s="426"/>
      <c r="D41" s="345"/>
      <c r="E41" s="408" t="str">
        <f>B41</f>
        <v>วันที่     31  ตุลาคม  2556</v>
      </c>
      <c r="F41" s="394"/>
    </row>
    <row r="42" spans="2:7" ht="18.75">
      <c r="B42" s="392"/>
      <c r="C42" s="392"/>
      <c r="D42" s="393"/>
      <c r="E42" s="424"/>
      <c r="F42" s="405"/>
      <c r="G42" s="392"/>
    </row>
    <row r="208" ht="18.75">
      <c r="M208" s="395">
        <v>0</v>
      </c>
    </row>
  </sheetData>
  <sheetProtection/>
  <printOptions/>
  <pageMargins left="0.6" right="0" top="0.34" bottom="0.31" header="0.22" footer="0.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I31"/>
  <sheetViews>
    <sheetView view="pageBreakPreview" zoomScaleSheetLayoutView="100" zoomScalePageLayoutView="0" workbookViewId="0" topLeftCell="A1">
      <selection activeCell="F11" sqref="F11"/>
    </sheetView>
  </sheetViews>
  <sheetFormatPr defaultColWidth="9.140625" defaultRowHeight="21.75"/>
  <cols>
    <col min="1" max="1" width="7.421875" style="24" customWidth="1"/>
    <col min="2" max="2" width="24.57421875" style="24" customWidth="1"/>
    <col min="3" max="8" width="11.00390625" style="85" customWidth="1"/>
    <col min="9" max="9" width="12.140625" style="24" customWidth="1"/>
    <col min="10" max="16384" width="9.140625" style="24" customWidth="1"/>
  </cols>
  <sheetData>
    <row r="1" spans="1:9" ht="21">
      <c r="A1" s="542" t="s">
        <v>81</v>
      </c>
      <c r="B1" s="542"/>
      <c r="C1" s="542"/>
      <c r="D1" s="542"/>
      <c r="E1" s="542"/>
      <c r="F1" s="542"/>
      <c r="G1" s="542"/>
      <c r="H1" s="542"/>
      <c r="I1" s="542"/>
    </row>
    <row r="2" spans="1:9" ht="21">
      <c r="A2" s="542" t="s">
        <v>602</v>
      </c>
      <c r="B2" s="542"/>
      <c r="C2" s="542"/>
      <c r="D2" s="542"/>
      <c r="E2" s="542"/>
      <c r="F2" s="542"/>
      <c r="G2" s="542"/>
      <c r="H2" s="542"/>
      <c r="I2" s="542"/>
    </row>
    <row r="3" spans="1:9" ht="21">
      <c r="A3" s="542" t="s">
        <v>557</v>
      </c>
      <c r="B3" s="542"/>
      <c r="C3" s="542"/>
      <c r="D3" s="542"/>
      <c r="E3" s="542"/>
      <c r="F3" s="542"/>
      <c r="G3" s="542"/>
      <c r="H3" s="542"/>
      <c r="I3" s="542"/>
    </row>
    <row r="4" ht="14.25" customHeight="1"/>
    <row r="5" spans="1:9" ht="21">
      <c r="A5" s="562" t="s">
        <v>603</v>
      </c>
      <c r="B5" s="562" t="s">
        <v>604</v>
      </c>
      <c r="C5" s="564" t="s">
        <v>605</v>
      </c>
      <c r="D5" s="564"/>
      <c r="E5" s="564" t="s">
        <v>606</v>
      </c>
      <c r="F5" s="564"/>
      <c r="G5" s="564" t="s">
        <v>607</v>
      </c>
      <c r="H5" s="564"/>
      <c r="I5" s="562" t="s">
        <v>118</v>
      </c>
    </row>
    <row r="6" spans="1:9" ht="21">
      <c r="A6" s="563"/>
      <c r="B6" s="563"/>
      <c r="C6" s="463" t="s">
        <v>4</v>
      </c>
      <c r="D6" s="463" t="s">
        <v>608</v>
      </c>
      <c r="E6" s="463" t="s">
        <v>4</v>
      </c>
      <c r="F6" s="463" t="s">
        <v>608</v>
      </c>
      <c r="G6" s="463" t="s">
        <v>4</v>
      </c>
      <c r="H6" s="463" t="s">
        <v>608</v>
      </c>
      <c r="I6" s="563"/>
    </row>
    <row r="7" spans="1:9" ht="21">
      <c r="A7" s="298"/>
      <c r="B7" s="298" t="s">
        <v>609</v>
      </c>
      <c r="C7" s="300"/>
      <c r="D7" s="300"/>
      <c r="E7" s="300"/>
      <c r="F7" s="300"/>
      <c r="G7" s="300"/>
      <c r="H7" s="300"/>
      <c r="I7" s="299"/>
    </row>
    <row r="8" spans="1:9" ht="21">
      <c r="A8" s="298">
        <v>1</v>
      </c>
      <c r="B8" s="299" t="s">
        <v>610</v>
      </c>
      <c r="C8" s="300">
        <v>0</v>
      </c>
      <c r="D8" s="300">
        <v>0</v>
      </c>
      <c r="E8" s="300">
        <v>37</v>
      </c>
      <c r="F8" s="300">
        <v>0</v>
      </c>
      <c r="G8" s="300">
        <v>0</v>
      </c>
      <c r="H8" s="300">
        <v>0</v>
      </c>
      <c r="I8" s="299"/>
    </row>
    <row r="9" spans="1:9" ht="21">
      <c r="A9" s="298">
        <v>2</v>
      </c>
      <c r="B9" s="299" t="s">
        <v>611</v>
      </c>
      <c r="C9" s="300">
        <v>0</v>
      </c>
      <c r="D9" s="300">
        <v>0</v>
      </c>
      <c r="E9" s="300">
        <v>34</v>
      </c>
      <c r="F9" s="300">
        <v>0</v>
      </c>
      <c r="G9" s="300">
        <v>0</v>
      </c>
      <c r="H9" s="300">
        <v>0</v>
      </c>
      <c r="I9" s="299"/>
    </row>
    <row r="10" spans="1:9" ht="21">
      <c r="A10" s="298">
        <v>3</v>
      </c>
      <c r="B10" s="299" t="s">
        <v>612</v>
      </c>
      <c r="C10" s="300">
        <v>0</v>
      </c>
      <c r="D10" s="300">
        <v>0</v>
      </c>
      <c r="E10" s="300">
        <v>8</v>
      </c>
      <c r="F10" s="300">
        <v>0</v>
      </c>
      <c r="G10" s="300">
        <v>0</v>
      </c>
      <c r="H10" s="300">
        <v>0</v>
      </c>
      <c r="I10" s="299"/>
    </row>
    <row r="11" spans="1:9" ht="21">
      <c r="A11" s="298"/>
      <c r="B11" s="298" t="s">
        <v>613</v>
      </c>
      <c r="C11" s="300"/>
      <c r="D11" s="300"/>
      <c r="E11" s="300"/>
      <c r="F11" s="300"/>
      <c r="G11" s="300"/>
      <c r="H11" s="300"/>
      <c r="I11" s="299"/>
    </row>
    <row r="12" spans="1:9" ht="21">
      <c r="A12" s="298">
        <v>4</v>
      </c>
      <c r="B12" s="299" t="s">
        <v>614</v>
      </c>
      <c r="C12" s="300">
        <v>0</v>
      </c>
      <c r="D12" s="300">
        <v>0</v>
      </c>
      <c r="E12" s="300">
        <v>42</v>
      </c>
      <c r="F12" s="300">
        <v>0</v>
      </c>
      <c r="G12" s="300">
        <v>0</v>
      </c>
      <c r="H12" s="300">
        <v>0</v>
      </c>
      <c r="I12" s="299"/>
    </row>
    <row r="13" spans="1:9" ht="21">
      <c r="A13" s="298">
        <v>5</v>
      </c>
      <c r="B13" s="299" t="s">
        <v>615</v>
      </c>
      <c r="C13" s="300">
        <v>0</v>
      </c>
      <c r="D13" s="300">
        <v>0</v>
      </c>
      <c r="E13" s="300">
        <v>266</v>
      </c>
      <c r="F13" s="300">
        <v>0</v>
      </c>
      <c r="G13" s="300">
        <v>0</v>
      </c>
      <c r="H13" s="300">
        <v>0</v>
      </c>
      <c r="I13" s="299"/>
    </row>
    <row r="14" spans="1:9" ht="21">
      <c r="A14" s="298">
        <v>6</v>
      </c>
      <c r="B14" s="299" t="s">
        <v>616</v>
      </c>
      <c r="C14" s="300">
        <v>0</v>
      </c>
      <c r="D14" s="300">
        <v>0</v>
      </c>
      <c r="E14" s="300">
        <v>62</v>
      </c>
      <c r="F14" s="300">
        <v>0</v>
      </c>
      <c r="G14" s="300">
        <v>0</v>
      </c>
      <c r="H14" s="300">
        <v>0</v>
      </c>
      <c r="I14" s="299"/>
    </row>
    <row r="15" spans="1:9" ht="21">
      <c r="A15" s="298"/>
      <c r="B15" s="298" t="s">
        <v>617</v>
      </c>
      <c r="C15" s="300"/>
      <c r="D15" s="300"/>
      <c r="E15" s="300"/>
      <c r="F15" s="300"/>
      <c r="G15" s="300"/>
      <c r="H15" s="300"/>
      <c r="I15" s="299"/>
    </row>
    <row r="16" spans="1:9" ht="21">
      <c r="A16" s="298">
        <v>7</v>
      </c>
      <c r="B16" s="299" t="s">
        <v>618</v>
      </c>
      <c r="C16" s="300">
        <v>0</v>
      </c>
      <c r="D16" s="300">
        <v>0</v>
      </c>
      <c r="E16" s="300">
        <v>9</v>
      </c>
      <c r="F16" s="300">
        <v>0</v>
      </c>
      <c r="G16" s="300">
        <v>0</v>
      </c>
      <c r="H16" s="300">
        <v>0</v>
      </c>
      <c r="I16" s="299"/>
    </row>
    <row r="17" spans="1:9" ht="21">
      <c r="A17" s="298">
        <v>8</v>
      </c>
      <c r="B17" s="299" t="s">
        <v>619</v>
      </c>
      <c r="C17" s="300">
        <v>0</v>
      </c>
      <c r="D17" s="300">
        <v>0</v>
      </c>
      <c r="E17" s="300">
        <v>59</v>
      </c>
      <c r="F17" s="300">
        <v>0</v>
      </c>
      <c r="G17" s="300">
        <v>0</v>
      </c>
      <c r="H17" s="300">
        <v>0</v>
      </c>
      <c r="I17" s="299"/>
    </row>
    <row r="18" spans="1:9" ht="21">
      <c r="A18" s="298"/>
      <c r="B18" s="298" t="s">
        <v>620</v>
      </c>
      <c r="C18" s="300"/>
      <c r="D18" s="300"/>
      <c r="E18" s="300"/>
      <c r="F18" s="300"/>
      <c r="G18" s="300"/>
      <c r="H18" s="300"/>
      <c r="I18" s="299"/>
    </row>
    <row r="19" spans="1:9" ht="21">
      <c r="A19" s="298">
        <v>9</v>
      </c>
      <c r="B19" s="299" t="s">
        <v>621</v>
      </c>
      <c r="C19" s="300">
        <v>0</v>
      </c>
      <c r="D19" s="300">
        <v>0</v>
      </c>
      <c r="E19" s="300">
        <v>61</v>
      </c>
      <c r="F19" s="300">
        <v>0</v>
      </c>
      <c r="G19" s="300">
        <v>0</v>
      </c>
      <c r="H19" s="300">
        <v>0</v>
      </c>
      <c r="I19" s="299"/>
    </row>
    <row r="20" spans="1:9" ht="21">
      <c r="A20" s="298">
        <v>10</v>
      </c>
      <c r="B20" s="299" t="s">
        <v>621</v>
      </c>
      <c r="C20" s="300">
        <v>0</v>
      </c>
      <c r="D20" s="300">
        <v>0</v>
      </c>
      <c r="E20" s="300">
        <v>69</v>
      </c>
      <c r="F20" s="300">
        <v>0</v>
      </c>
      <c r="G20" s="300">
        <v>0</v>
      </c>
      <c r="H20" s="300">
        <v>0</v>
      </c>
      <c r="I20" s="299"/>
    </row>
    <row r="21" spans="1:9" ht="21">
      <c r="A21" s="298"/>
      <c r="B21" s="298" t="s">
        <v>622</v>
      </c>
      <c r="C21" s="300"/>
      <c r="D21" s="300"/>
      <c r="E21" s="300"/>
      <c r="F21" s="300"/>
      <c r="G21" s="300"/>
      <c r="H21" s="300"/>
      <c r="I21" s="299"/>
    </row>
    <row r="22" spans="1:9" ht="21">
      <c r="A22" s="298">
        <v>11</v>
      </c>
      <c r="B22" s="299" t="s">
        <v>623</v>
      </c>
      <c r="C22" s="300">
        <v>0</v>
      </c>
      <c r="D22" s="300">
        <v>0</v>
      </c>
      <c r="E22" s="300">
        <v>14</v>
      </c>
      <c r="F22" s="300">
        <v>0</v>
      </c>
      <c r="G22" s="300">
        <v>0</v>
      </c>
      <c r="H22" s="300">
        <v>0</v>
      </c>
      <c r="I22" s="299"/>
    </row>
    <row r="23" spans="1:9" ht="21">
      <c r="A23" s="298">
        <v>12</v>
      </c>
      <c r="B23" s="299" t="s">
        <v>624</v>
      </c>
      <c r="C23" s="300">
        <v>0</v>
      </c>
      <c r="D23" s="300">
        <v>0</v>
      </c>
      <c r="E23" s="300">
        <v>109</v>
      </c>
      <c r="F23" s="300">
        <v>0</v>
      </c>
      <c r="G23" s="300">
        <v>0</v>
      </c>
      <c r="H23" s="300">
        <v>0</v>
      </c>
      <c r="I23" s="299"/>
    </row>
    <row r="24" spans="1:9" ht="21">
      <c r="A24" s="298">
        <v>13</v>
      </c>
      <c r="B24" s="299" t="s">
        <v>625</v>
      </c>
      <c r="C24" s="300">
        <v>0</v>
      </c>
      <c r="D24" s="300">
        <v>0</v>
      </c>
      <c r="E24" s="300">
        <v>2</v>
      </c>
      <c r="F24" s="300">
        <v>0</v>
      </c>
      <c r="G24" s="300">
        <v>0</v>
      </c>
      <c r="H24" s="300">
        <v>0</v>
      </c>
      <c r="I24" s="299"/>
    </row>
    <row r="25" spans="1:9" ht="21">
      <c r="A25" s="298">
        <v>14</v>
      </c>
      <c r="B25" s="299" t="s">
        <v>626</v>
      </c>
      <c r="C25" s="300">
        <v>0</v>
      </c>
      <c r="D25" s="300">
        <v>0</v>
      </c>
      <c r="E25" s="300">
        <v>155</v>
      </c>
      <c r="F25" s="300">
        <v>0</v>
      </c>
      <c r="G25" s="300">
        <v>0</v>
      </c>
      <c r="H25" s="300">
        <v>0</v>
      </c>
      <c r="I25" s="299"/>
    </row>
    <row r="26" spans="1:9" ht="21">
      <c r="A26" s="298"/>
      <c r="B26" s="298" t="s">
        <v>627</v>
      </c>
      <c r="C26" s="300"/>
      <c r="D26" s="300"/>
      <c r="E26" s="300"/>
      <c r="F26" s="300"/>
      <c r="G26" s="300"/>
      <c r="H26" s="300"/>
      <c r="I26" s="299"/>
    </row>
    <row r="27" spans="1:9" ht="21">
      <c r="A27" s="298">
        <v>15</v>
      </c>
      <c r="B27" s="299" t="s">
        <v>628</v>
      </c>
      <c r="C27" s="300">
        <v>0</v>
      </c>
      <c r="D27" s="300">
        <v>0</v>
      </c>
      <c r="E27" s="300">
        <v>61</v>
      </c>
      <c r="F27" s="300">
        <v>0</v>
      </c>
      <c r="G27" s="300">
        <v>0</v>
      </c>
      <c r="H27" s="300">
        <v>0</v>
      </c>
      <c r="I27" s="299"/>
    </row>
    <row r="28" spans="1:9" ht="21">
      <c r="A28" s="298">
        <v>19</v>
      </c>
      <c r="B28" s="299" t="s">
        <v>629</v>
      </c>
      <c r="C28" s="300">
        <v>0</v>
      </c>
      <c r="D28" s="300">
        <v>0</v>
      </c>
      <c r="E28" s="300">
        <v>43</v>
      </c>
      <c r="F28" s="300">
        <v>0</v>
      </c>
      <c r="G28" s="300">
        <v>0</v>
      </c>
      <c r="H28" s="300">
        <v>0</v>
      </c>
      <c r="I28" s="299"/>
    </row>
    <row r="29" spans="1:9" ht="21">
      <c r="A29" s="298"/>
      <c r="B29" s="298" t="s">
        <v>630</v>
      </c>
      <c r="C29" s="300"/>
      <c r="D29" s="300"/>
      <c r="E29" s="300"/>
      <c r="F29" s="300"/>
      <c r="G29" s="300"/>
      <c r="H29" s="300"/>
      <c r="I29" s="299"/>
    </row>
    <row r="30" spans="1:9" ht="21">
      <c r="A30" s="298">
        <v>17</v>
      </c>
      <c r="B30" s="299" t="s">
        <v>631</v>
      </c>
      <c r="C30" s="300">
        <v>0</v>
      </c>
      <c r="D30" s="300">
        <v>0</v>
      </c>
      <c r="E30" s="300">
        <v>91</v>
      </c>
      <c r="F30" s="300">
        <v>0</v>
      </c>
      <c r="G30" s="300">
        <v>0</v>
      </c>
      <c r="H30" s="300">
        <v>0</v>
      </c>
      <c r="I30" s="299"/>
    </row>
    <row r="31" spans="1:9" ht="21">
      <c r="A31" s="561" t="s">
        <v>119</v>
      </c>
      <c r="B31" s="561"/>
      <c r="C31" s="464"/>
      <c r="D31" s="464"/>
      <c r="E31" s="464">
        <f>SUM(E8:E30)</f>
        <v>1122</v>
      </c>
      <c r="F31" s="464"/>
      <c r="G31" s="464"/>
      <c r="H31" s="464"/>
      <c r="I31" s="465"/>
    </row>
  </sheetData>
  <sheetProtection/>
  <mergeCells count="10">
    <mergeCell ref="A31:B31"/>
    <mergeCell ref="A3:I3"/>
    <mergeCell ref="A2:I2"/>
    <mergeCell ref="A1:I1"/>
    <mergeCell ref="A5:A6"/>
    <mergeCell ref="B5:B6"/>
    <mergeCell ref="G5:H5"/>
    <mergeCell ref="E5:F5"/>
    <mergeCell ref="C5:D5"/>
    <mergeCell ref="I5:I6"/>
  </mergeCells>
  <printOptions/>
  <pageMargins left="0.11811023622047245" right="0.11811023622047245" top="0.7480314960629921" bottom="0.7480314960629921" header="0.31496062992125984" footer="0.31496062992125984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B1:H29"/>
  <sheetViews>
    <sheetView zoomScalePageLayoutView="0" workbookViewId="0" topLeftCell="B4">
      <selection activeCell="G32" sqref="G32"/>
    </sheetView>
  </sheetViews>
  <sheetFormatPr defaultColWidth="9.00390625" defaultRowHeight="21.75"/>
  <cols>
    <col min="1" max="1" width="2.421875" style="1" customWidth="1"/>
    <col min="2" max="2" width="15.140625" style="1" customWidth="1"/>
    <col min="3" max="3" width="20.421875" style="1" customWidth="1"/>
    <col min="4" max="4" width="16.421875" style="6" customWidth="1"/>
    <col min="5" max="5" width="10.421875" style="1" customWidth="1"/>
    <col min="6" max="6" width="17.7109375" style="1" customWidth="1"/>
    <col min="7" max="7" width="8.140625" style="1" customWidth="1"/>
    <col min="8" max="8" width="9.57421875" style="6" bestFit="1" customWidth="1"/>
    <col min="9" max="16384" width="9.00390625" style="1" customWidth="1"/>
  </cols>
  <sheetData>
    <row r="1" spans="2:6" ht="10.5" customHeight="1">
      <c r="B1" s="7"/>
      <c r="C1" s="7"/>
      <c r="D1" s="57"/>
      <c r="E1" s="7"/>
      <c r="F1" s="4"/>
    </row>
    <row r="2" spans="2:7" ht="23.25" customHeight="1">
      <c r="B2" s="22" t="s">
        <v>96</v>
      </c>
      <c r="C2" s="22"/>
      <c r="D2" s="65" t="s">
        <v>301</v>
      </c>
      <c r="F2" s="66"/>
      <c r="G2" s="66"/>
    </row>
    <row r="3" spans="4:6" ht="18.75">
      <c r="D3" s="65" t="s">
        <v>309</v>
      </c>
      <c r="E3" s="22"/>
      <c r="F3" s="22"/>
    </row>
    <row r="4" spans="2:4" ht="23.25" customHeight="1">
      <c r="B4" s="22" t="s">
        <v>305</v>
      </c>
      <c r="C4" s="22"/>
      <c r="D4" s="304"/>
    </row>
    <row r="5" spans="4:6" ht="21" customHeight="1">
      <c r="D5" s="65" t="s">
        <v>304</v>
      </c>
      <c r="E5" s="22"/>
      <c r="F5" s="22"/>
    </row>
    <row r="6" spans="2:7" ht="6" customHeight="1">
      <c r="B6" s="7"/>
      <c r="C6" s="7"/>
      <c r="D6" s="8"/>
      <c r="E6" s="7"/>
      <c r="F6" s="7"/>
      <c r="G6" s="7"/>
    </row>
    <row r="7" spans="2:6" ht="22.5" customHeight="1">
      <c r="B7" s="1" t="s">
        <v>552</v>
      </c>
      <c r="E7" s="67"/>
      <c r="F7" s="68">
        <v>8846222.71</v>
      </c>
    </row>
    <row r="8" spans="2:6" ht="20.25" customHeight="1">
      <c r="B8" s="1" t="s">
        <v>302</v>
      </c>
      <c r="E8" s="9"/>
      <c r="F8" s="69"/>
    </row>
    <row r="9" spans="2:6" ht="18.75">
      <c r="B9" s="69" t="s">
        <v>471</v>
      </c>
      <c r="C9" s="70"/>
      <c r="D9" s="71" t="s">
        <v>4</v>
      </c>
      <c r="E9" s="9"/>
      <c r="F9" s="69"/>
    </row>
    <row r="10" spans="2:6" ht="23.25" customHeight="1">
      <c r="B10" s="75"/>
      <c r="E10" s="9"/>
      <c r="F10" s="73"/>
    </row>
    <row r="11" spans="2:6" ht="21" customHeight="1">
      <c r="B11" s="75"/>
      <c r="E11" s="9"/>
      <c r="F11" s="73"/>
    </row>
    <row r="12" spans="2:6" ht="21" customHeight="1">
      <c r="B12" s="75"/>
      <c r="E12" s="9"/>
      <c r="F12" s="73">
        <f aca="true" t="shared" si="0" ref="F12:F18">D12</f>
        <v>0</v>
      </c>
    </row>
    <row r="13" spans="2:6" ht="21" customHeight="1">
      <c r="B13" s="75"/>
      <c r="E13" s="9"/>
      <c r="F13" s="73">
        <f t="shared" si="0"/>
        <v>0</v>
      </c>
    </row>
    <row r="14" spans="2:6" ht="21" customHeight="1">
      <c r="B14" s="75"/>
      <c r="E14" s="9"/>
      <c r="F14" s="73">
        <f t="shared" si="0"/>
        <v>0</v>
      </c>
    </row>
    <row r="15" spans="2:6" ht="21" customHeight="1">
      <c r="B15" s="75"/>
      <c r="E15" s="9"/>
      <c r="F15" s="73">
        <f t="shared" si="0"/>
        <v>0</v>
      </c>
    </row>
    <row r="16" spans="2:6" ht="21" customHeight="1">
      <c r="B16" s="75"/>
      <c r="E16" s="9"/>
      <c r="F16" s="73">
        <f t="shared" si="0"/>
        <v>0</v>
      </c>
    </row>
    <row r="17" spans="2:6" ht="21" customHeight="1">
      <c r="B17" s="75"/>
      <c r="E17" s="9"/>
      <c r="F17" s="73">
        <f t="shared" si="0"/>
        <v>0</v>
      </c>
    </row>
    <row r="18" spans="2:6" ht="21" customHeight="1">
      <c r="B18" s="75"/>
      <c r="E18" s="9"/>
      <c r="F18" s="73">
        <f t="shared" si="0"/>
        <v>0</v>
      </c>
    </row>
    <row r="19" spans="2:6" ht="18.75">
      <c r="B19" s="1" t="s">
        <v>50</v>
      </c>
      <c r="E19" s="9"/>
      <c r="F19" s="69"/>
    </row>
    <row r="20" spans="2:8" s="305" customFormat="1" ht="18.75">
      <c r="B20" s="307"/>
      <c r="C20" s="69"/>
      <c r="D20" s="308"/>
      <c r="E20" s="309"/>
      <c r="F20" s="310"/>
      <c r="H20" s="308"/>
    </row>
    <row r="21" spans="2:6" ht="18.75">
      <c r="B21" s="1" t="s">
        <v>303</v>
      </c>
      <c r="E21" s="9"/>
      <c r="F21" s="69"/>
    </row>
    <row r="22" spans="2:6" ht="18.75">
      <c r="B22" s="1" t="s">
        <v>554</v>
      </c>
      <c r="E22" s="9"/>
      <c r="F22" s="79">
        <f>F7-F10-F11</f>
        <v>8846222.71</v>
      </c>
    </row>
    <row r="23" spans="5:7" ht="11.25" customHeight="1">
      <c r="E23" s="19"/>
      <c r="F23" s="7"/>
      <c r="G23" s="7"/>
    </row>
    <row r="24" spans="2:6" ht="21" customHeight="1">
      <c r="B24" s="66" t="s">
        <v>51</v>
      </c>
      <c r="C24" s="66"/>
      <c r="D24" s="81"/>
      <c r="E24" s="67" t="s">
        <v>53</v>
      </c>
      <c r="F24" s="4"/>
    </row>
    <row r="25" spans="2:6" ht="18.75">
      <c r="B25" s="4" t="s">
        <v>52</v>
      </c>
      <c r="C25" s="4"/>
      <c r="D25" s="56"/>
      <c r="E25" s="9" t="s">
        <v>485</v>
      </c>
      <c r="F25" s="4"/>
    </row>
    <row r="26" spans="2:6" ht="18.75">
      <c r="B26" s="4" t="s">
        <v>428</v>
      </c>
      <c r="C26" s="4"/>
      <c r="D26" s="56"/>
      <c r="E26" s="9" t="s">
        <v>484</v>
      </c>
      <c r="F26" s="4"/>
    </row>
    <row r="27" spans="2:6" ht="18.75">
      <c r="B27" s="4" t="s">
        <v>425</v>
      </c>
      <c r="C27" s="4"/>
      <c r="D27" s="56"/>
      <c r="E27" s="9" t="s">
        <v>482</v>
      </c>
      <c r="F27" s="4"/>
    </row>
    <row r="28" spans="2:6" ht="18.75">
      <c r="B28" s="4" t="s">
        <v>555</v>
      </c>
      <c r="C28" s="4"/>
      <c r="D28" s="56"/>
      <c r="E28" s="9" t="str">
        <f>B28</f>
        <v>  วันที่    31  ตุลาคม   2556</v>
      </c>
      <c r="F28" s="4"/>
    </row>
    <row r="29" spans="2:7" ht="18.75">
      <c r="B29" s="7"/>
      <c r="C29" s="7"/>
      <c r="D29" s="57"/>
      <c r="E29" s="19"/>
      <c r="F29" s="7"/>
      <c r="G29" s="7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F57"/>
  <sheetViews>
    <sheetView zoomScale="130" zoomScaleNormal="130" zoomScalePageLayoutView="0" workbookViewId="0" topLeftCell="A43">
      <selection activeCell="A50" sqref="A50"/>
    </sheetView>
  </sheetViews>
  <sheetFormatPr defaultColWidth="9.140625" defaultRowHeight="21.75"/>
  <cols>
    <col min="1" max="1" width="41.28125" style="348" customWidth="1"/>
    <col min="2" max="2" width="14.8515625" style="85" customWidth="1"/>
    <col min="3" max="4" width="12.28125" style="85" customWidth="1"/>
    <col min="5" max="5" width="12.57421875" style="85" customWidth="1"/>
    <col min="6" max="6" width="15.140625" style="348" customWidth="1"/>
    <col min="7" max="16384" width="9.140625" style="348" customWidth="1"/>
  </cols>
  <sheetData>
    <row r="1" spans="1:6" ht="21">
      <c r="A1" s="565" t="s">
        <v>81</v>
      </c>
      <c r="B1" s="565"/>
      <c r="C1" s="565"/>
      <c r="D1" s="565"/>
      <c r="E1" s="565"/>
      <c r="F1" s="565"/>
    </row>
    <row r="2" spans="1:6" ht="21">
      <c r="A2" s="565" t="s">
        <v>339</v>
      </c>
      <c r="B2" s="565"/>
      <c r="C2" s="565"/>
      <c r="D2" s="565"/>
      <c r="E2" s="565"/>
      <c r="F2" s="565"/>
    </row>
    <row r="3" spans="1:6" ht="21">
      <c r="A3" s="565" t="s">
        <v>599</v>
      </c>
      <c r="B3" s="565"/>
      <c r="C3" s="565"/>
      <c r="D3" s="565"/>
      <c r="E3" s="565"/>
      <c r="F3" s="565"/>
    </row>
    <row r="4" spans="2:5" ht="12" customHeight="1">
      <c r="B4" s="427"/>
      <c r="C4" s="427"/>
      <c r="D4" s="427"/>
      <c r="E4" s="427"/>
    </row>
    <row r="5" spans="1:6" ht="21">
      <c r="A5" s="566" t="s">
        <v>117</v>
      </c>
      <c r="B5" s="567" t="s">
        <v>4</v>
      </c>
      <c r="C5" s="567"/>
      <c r="D5" s="568" t="s">
        <v>300</v>
      </c>
      <c r="E5" s="568" t="s">
        <v>126</v>
      </c>
      <c r="F5" s="569" t="s">
        <v>118</v>
      </c>
    </row>
    <row r="6" spans="1:6" ht="21">
      <c r="A6" s="566"/>
      <c r="B6" s="451" t="s">
        <v>340</v>
      </c>
      <c r="C6" s="428" t="s">
        <v>341</v>
      </c>
      <c r="D6" s="568"/>
      <c r="E6" s="568"/>
      <c r="F6" s="569"/>
    </row>
    <row r="7" spans="1:6" ht="21">
      <c r="A7" s="429"/>
      <c r="B7" s="430"/>
      <c r="C7" s="431"/>
      <c r="D7" s="432"/>
      <c r="E7" s="433"/>
      <c r="F7" s="434"/>
    </row>
    <row r="8" spans="1:5" ht="21">
      <c r="A8" s="435" t="s">
        <v>444</v>
      </c>
      <c r="B8" s="436"/>
      <c r="C8" s="436"/>
      <c r="D8" s="437"/>
      <c r="E8" s="437"/>
    </row>
    <row r="9" spans="1:5" ht="21">
      <c r="A9" s="435" t="s">
        <v>570</v>
      </c>
      <c r="B9" s="436"/>
      <c r="C9" s="436"/>
      <c r="D9" s="437"/>
      <c r="E9" s="437"/>
    </row>
    <row r="10" spans="1:5" ht="21" customHeight="1">
      <c r="A10" s="438" t="s">
        <v>571</v>
      </c>
      <c r="B10" s="436">
        <v>19008</v>
      </c>
      <c r="C10" s="436"/>
      <c r="D10" s="437">
        <v>19008</v>
      </c>
      <c r="E10" s="437">
        <f>B10-D10</f>
        <v>0</v>
      </c>
    </row>
    <row r="11" spans="1:5" ht="21">
      <c r="A11" s="435"/>
      <c r="B11" s="436"/>
      <c r="C11" s="436"/>
      <c r="D11" s="437"/>
      <c r="E11" s="437"/>
    </row>
    <row r="12" spans="1:6" ht="21">
      <c r="A12" s="435" t="s">
        <v>445</v>
      </c>
      <c r="B12" s="436"/>
      <c r="C12" s="436"/>
      <c r="D12" s="437"/>
      <c r="E12" s="437"/>
      <c r="F12" s="439"/>
    </row>
    <row r="13" spans="1:6" ht="21">
      <c r="A13" s="440" t="s">
        <v>446</v>
      </c>
      <c r="B13" s="436">
        <v>14600</v>
      </c>
      <c r="C13" s="436"/>
      <c r="D13" s="437">
        <v>14600</v>
      </c>
      <c r="E13" s="437">
        <f>B13-D13</f>
        <v>0</v>
      </c>
      <c r="F13" s="441"/>
    </row>
    <row r="14" spans="1:6" ht="22.5" customHeight="1">
      <c r="A14" s="440" t="s">
        <v>572</v>
      </c>
      <c r="B14" s="436"/>
      <c r="C14" s="436"/>
      <c r="D14" s="437"/>
      <c r="E14" s="437"/>
      <c r="F14" s="441"/>
    </row>
    <row r="15" spans="1:6" ht="21">
      <c r="A15" s="440" t="s">
        <v>573</v>
      </c>
      <c r="B15" s="436">
        <v>65061.05</v>
      </c>
      <c r="C15" s="436"/>
      <c r="D15" s="437">
        <v>56381.05</v>
      </c>
      <c r="E15" s="437">
        <f>B15-D15</f>
        <v>8680</v>
      </c>
      <c r="F15" s="439"/>
    </row>
    <row r="16" spans="1:6" ht="21">
      <c r="A16" s="440"/>
      <c r="B16" s="436"/>
      <c r="C16" s="442"/>
      <c r="D16" s="437"/>
      <c r="E16" s="437"/>
      <c r="F16" s="439"/>
    </row>
    <row r="17" spans="1:6" ht="21">
      <c r="A17" s="435" t="s">
        <v>574</v>
      </c>
      <c r="B17" s="436"/>
      <c r="C17" s="442"/>
      <c r="D17" s="437"/>
      <c r="E17" s="437"/>
      <c r="F17" s="439"/>
    </row>
    <row r="18" spans="1:6" ht="21">
      <c r="A18" s="440" t="s">
        <v>575</v>
      </c>
      <c r="B18" s="436"/>
      <c r="C18" s="442"/>
      <c r="D18" s="437"/>
      <c r="E18" s="437"/>
      <c r="F18" s="439"/>
    </row>
    <row r="19" spans="1:6" ht="21">
      <c r="A19" s="440" t="s">
        <v>576</v>
      </c>
      <c r="B19" s="436">
        <v>234.33</v>
      </c>
      <c r="C19" s="442"/>
      <c r="D19" s="437">
        <v>194.33</v>
      </c>
      <c r="E19" s="437">
        <f>B19-D19</f>
        <v>40</v>
      </c>
      <c r="F19" s="439"/>
    </row>
    <row r="20" spans="1:6" ht="21">
      <c r="A20" s="440" t="s">
        <v>577</v>
      </c>
      <c r="B20" s="436">
        <v>3531</v>
      </c>
      <c r="C20" s="442"/>
      <c r="D20" s="437">
        <v>3531</v>
      </c>
      <c r="E20" s="437">
        <f>B20-D20</f>
        <v>0</v>
      </c>
      <c r="F20" s="439"/>
    </row>
    <row r="21" spans="1:6" ht="21">
      <c r="A21" s="440"/>
      <c r="B21" s="436"/>
      <c r="C21" s="442"/>
      <c r="D21" s="437"/>
      <c r="E21" s="437"/>
      <c r="F21" s="439"/>
    </row>
    <row r="22" spans="1:6" ht="21">
      <c r="A22" s="435" t="s">
        <v>448</v>
      </c>
      <c r="B22" s="436"/>
      <c r="C22" s="442"/>
      <c r="D22" s="437"/>
      <c r="E22" s="437"/>
      <c r="F22" s="439"/>
    </row>
    <row r="23" spans="1:6" ht="21">
      <c r="A23" s="440" t="s">
        <v>578</v>
      </c>
      <c r="B23" s="436">
        <v>7370</v>
      </c>
      <c r="C23" s="442"/>
      <c r="D23" s="437">
        <v>7370</v>
      </c>
      <c r="E23" s="437">
        <f>B23-D23</f>
        <v>0</v>
      </c>
      <c r="F23" s="439"/>
    </row>
    <row r="24" spans="1:6" ht="21">
      <c r="A24" s="440" t="s">
        <v>579</v>
      </c>
      <c r="B24" s="436">
        <v>480</v>
      </c>
      <c r="C24" s="442"/>
      <c r="D24" s="437">
        <v>480</v>
      </c>
      <c r="E24" s="437">
        <f>B24-D24</f>
        <v>0</v>
      </c>
      <c r="F24" s="439"/>
    </row>
    <row r="25" spans="1:6" ht="21">
      <c r="A25" s="435" t="s">
        <v>580</v>
      </c>
      <c r="B25" s="436"/>
      <c r="C25" s="442"/>
      <c r="D25" s="437"/>
      <c r="E25" s="437"/>
      <c r="F25" s="439"/>
    </row>
    <row r="26" spans="1:6" ht="21">
      <c r="A26" s="440" t="s">
        <v>581</v>
      </c>
      <c r="B26" s="436">
        <v>20000</v>
      </c>
      <c r="C26" s="442"/>
      <c r="D26" s="437">
        <v>20000</v>
      </c>
      <c r="E26" s="437">
        <f>B26-D26</f>
        <v>0</v>
      </c>
      <c r="F26" s="439"/>
    </row>
    <row r="27" spans="1:6" ht="21">
      <c r="A27" s="440"/>
      <c r="B27" s="436"/>
      <c r="C27" s="442"/>
      <c r="D27" s="437"/>
      <c r="E27" s="437"/>
      <c r="F27" s="439"/>
    </row>
    <row r="28" spans="1:6" ht="21">
      <c r="A28" s="435" t="s">
        <v>582</v>
      </c>
      <c r="B28" s="436"/>
      <c r="C28" s="442"/>
      <c r="D28" s="437"/>
      <c r="E28" s="437"/>
      <c r="F28" s="439"/>
    </row>
    <row r="29" spans="1:6" ht="21">
      <c r="A29" s="435" t="s">
        <v>570</v>
      </c>
      <c r="B29" s="436"/>
      <c r="C29" s="442"/>
      <c r="D29" s="437"/>
      <c r="E29" s="437"/>
      <c r="F29" s="439"/>
    </row>
    <row r="30" spans="1:6" ht="21">
      <c r="A30" s="440" t="s">
        <v>583</v>
      </c>
      <c r="B30" s="436">
        <v>19008</v>
      </c>
      <c r="C30" s="442"/>
      <c r="D30" s="437">
        <v>19008</v>
      </c>
      <c r="E30" s="437">
        <f>B30-D30</f>
        <v>0</v>
      </c>
      <c r="F30" s="439"/>
    </row>
    <row r="31" spans="1:6" ht="21">
      <c r="A31" s="440"/>
      <c r="B31" s="436"/>
      <c r="C31" s="442"/>
      <c r="D31" s="437"/>
      <c r="E31" s="437"/>
      <c r="F31" s="439"/>
    </row>
    <row r="32" spans="1:6" ht="21">
      <c r="A32" s="435" t="s">
        <v>448</v>
      </c>
      <c r="B32" s="436"/>
      <c r="C32" s="442"/>
      <c r="D32" s="437"/>
      <c r="E32" s="437"/>
      <c r="F32" s="439"/>
    </row>
    <row r="33" spans="1:6" ht="21">
      <c r="A33" s="440" t="s">
        <v>584</v>
      </c>
      <c r="B33" s="436">
        <v>6730</v>
      </c>
      <c r="C33" s="442"/>
      <c r="D33" s="437">
        <v>6730</v>
      </c>
      <c r="E33" s="437">
        <f>B33-D33</f>
        <v>0</v>
      </c>
      <c r="F33" s="439"/>
    </row>
    <row r="34" spans="1:6" ht="21">
      <c r="A34" s="440"/>
      <c r="B34" s="436"/>
      <c r="C34" s="442"/>
      <c r="D34" s="437"/>
      <c r="E34" s="437"/>
      <c r="F34" s="439"/>
    </row>
    <row r="35" spans="1:6" ht="21">
      <c r="A35" s="435" t="s">
        <v>449</v>
      </c>
      <c r="B35" s="436"/>
      <c r="C35" s="442"/>
      <c r="D35" s="437"/>
      <c r="E35" s="437"/>
      <c r="F35" s="439"/>
    </row>
    <row r="36" spans="1:6" ht="21">
      <c r="A36" s="435" t="s">
        <v>570</v>
      </c>
      <c r="B36" s="436"/>
      <c r="C36" s="442"/>
      <c r="D36" s="437"/>
      <c r="E36" s="437"/>
      <c r="F36" s="439"/>
    </row>
    <row r="37" spans="1:6" ht="22.5" customHeight="1">
      <c r="A37" s="440" t="s">
        <v>585</v>
      </c>
      <c r="B37" s="436">
        <v>19008</v>
      </c>
      <c r="C37" s="442"/>
      <c r="D37" s="437">
        <v>19008</v>
      </c>
      <c r="E37" s="437">
        <f>B37-D37</f>
        <v>0</v>
      </c>
      <c r="F37" s="439"/>
    </row>
    <row r="38" spans="1:6" ht="22.5" customHeight="1">
      <c r="A38" s="440"/>
      <c r="B38" s="436"/>
      <c r="C38" s="442"/>
      <c r="D38" s="437"/>
      <c r="E38" s="437"/>
      <c r="F38" s="439"/>
    </row>
    <row r="39" spans="1:6" ht="22.5" customHeight="1">
      <c r="A39" s="435" t="s">
        <v>445</v>
      </c>
      <c r="B39" s="436"/>
      <c r="C39" s="442"/>
      <c r="D39" s="437"/>
      <c r="E39" s="437"/>
      <c r="F39" s="439"/>
    </row>
    <row r="40" spans="1:6" ht="22.5" customHeight="1">
      <c r="A40" s="440" t="s">
        <v>586</v>
      </c>
      <c r="B40" s="436">
        <v>6802</v>
      </c>
      <c r="C40" s="442"/>
      <c r="D40" s="437">
        <v>6802</v>
      </c>
      <c r="E40" s="437">
        <f>B40-D40</f>
        <v>0</v>
      </c>
      <c r="F40" s="439"/>
    </row>
    <row r="41" spans="1:6" ht="22.5" customHeight="1">
      <c r="A41" s="440"/>
      <c r="B41" s="436"/>
      <c r="C41" s="442"/>
      <c r="D41" s="437"/>
      <c r="E41" s="437"/>
      <c r="F41" s="439"/>
    </row>
    <row r="42" spans="1:6" ht="21">
      <c r="A42" s="443" t="s">
        <v>447</v>
      </c>
      <c r="B42" s="444"/>
      <c r="C42" s="445"/>
      <c r="D42" s="444"/>
      <c r="E42" s="437"/>
      <c r="F42" s="441"/>
    </row>
    <row r="43" spans="1:6" ht="21">
      <c r="A43" s="450" t="s">
        <v>445</v>
      </c>
      <c r="B43" s="444"/>
      <c r="C43" s="445"/>
      <c r="D43" s="444"/>
      <c r="E43" s="437"/>
      <c r="F43" s="441"/>
    </row>
    <row r="44" spans="1:6" ht="21">
      <c r="A44" s="446" t="s">
        <v>446</v>
      </c>
      <c r="B44" s="444">
        <v>0</v>
      </c>
      <c r="C44" s="445"/>
      <c r="D44" s="444"/>
      <c r="E44" s="437"/>
      <c r="F44" s="441"/>
    </row>
    <row r="45" spans="1:6" ht="21">
      <c r="A45" s="446" t="s">
        <v>587</v>
      </c>
      <c r="B45" s="444">
        <v>13000</v>
      </c>
      <c r="C45" s="445"/>
      <c r="D45" s="444">
        <v>13000</v>
      </c>
      <c r="E45" s="437">
        <f>B45-D45</f>
        <v>0</v>
      </c>
      <c r="F45" s="441"/>
    </row>
    <row r="46" spans="1:6" ht="21">
      <c r="A46" s="443"/>
      <c r="B46" s="444"/>
      <c r="C46" s="445"/>
      <c r="D46" s="444"/>
      <c r="E46" s="437"/>
      <c r="F46" s="441"/>
    </row>
    <row r="47" spans="1:6" ht="21">
      <c r="A47" s="443" t="s">
        <v>448</v>
      </c>
      <c r="B47" s="444"/>
      <c r="C47" s="445"/>
      <c r="D47" s="444"/>
      <c r="E47" s="437"/>
      <c r="F47" s="441"/>
    </row>
    <row r="48" spans="1:6" ht="21">
      <c r="A48" s="446" t="s">
        <v>588</v>
      </c>
      <c r="B48" s="444"/>
      <c r="C48" s="445"/>
      <c r="D48" s="444"/>
      <c r="E48" s="437"/>
      <c r="F48" s="441"/>
    </row>
    <row r="49" spans="1:6" ht="21">
      <c r="A49" s="447" t="s">
        <v>589</v>
      </c>
      <c r="B49" s="444">
        <v>167694.84</v>
      </c>
      <c r="C49" s="445"/>
      <c r="D49" s="444">
        <v>155693.76</v>
      </c>
      <c r="E49" s="437">
        <f>B49-D49</f>
        <v>12001.079999999987</v>
      </c>
      <c r="F49" s="441"/>
    </row>
    <row r="50" spans="1:6" ht="21">
      <c r="A50" s="447" t="s">
        <v>590</v>
      </c>
      <c r="B50" s="444">
        <v>14763.6</v>
      </c>
      <c r="C50" s="445"/>
      <c r="D50" s="444">
        <v>13387.68</v>
      </c>
      <c r="E50" s="437">
        <f>B50-D50</f>
        <v>1375.92</v>
      </c>
      <c r="F50" s="441"/>
    </row>
    <row r="51" spans="1:6" ht="21">
      <c r="A51" s="447" t="s">
        <v>591</v>
      </c>
      <c r="B51" s="444">
        <v>7371</v>
      </c>
      <c r="C51" s="445"/>
      <c r="D51" s="444">
        <v>7371</v>
      </c>
      <c r="E51" s="437">
        <f>B51-D51</f>
        <v>0</v>
      </c>
      <c r="F51" s="441"/>
    </row>
    <row r="52" spans="1:6" ht="21">
      <c r="A52" s="447"/>
      <c r="B52" s="444"/>
      <c r="C52" s="445"/>
      <c r="D52" s="444"/>
      <c r="E52" s="437"/>
      <c r="F52" s="441"/>
    </row>
    <row r="53" spans="1:6" ht="21">
      <c r="A53" s="446" t="s">
        <v>592</v>
      </c>
      <c r="B53" s="444">
        <v>40000</v>
      </c>
      <c r="C53" s="445"/>
      <c r="D53" s="444">
        <v>40000</v>
      </c>
      <c r="E53" s="437">
        <f>B53-D53</f>
        <v>0</v>
      </c>
      <c r="F53" s="441"/>
    </row>
    <row r="54" spans="1:6" ht="21">
      <c r="A54" s="443"/>
      <c r="B54" s="444"/>
      <c r="C54" s="445"/>
      <c r="D54" s="444"/>
      <c r="E54" s="437"/>
      <c r="F54" s="441"/>
    </row>
    <row r="55" spans="2:5" ht="21.75" thickBot="1">
      <c r="B55" s="448">
        <f>SUM(B8:B54)</f>
        <v>424661.81999999995</v>
      </c>
      <c r="C55" s="448">
        <f>SUM(C48:C54)</f>
        <v>0</v>
      </c>
      <c r="D55" s="448">
        <f>SUM(D7:D54)</f>
        <v>402564.82</v>
      </c>
      <c r="E55" s="448">
        <f>SUM(E7:E54)</f>
        <v>22096.999999999985</v>
      </c>
    </row>
    <row r="56" spans="1:5" ht="21.75" thickTop="1">
      <c r="A56" s="449"/>
      <c r="B56" s="427"/>
      <c r="C56" s="427"/>
      <c r="D56" s="427"/>
      <c r="E56" s="427"/>
    </row>
    <row r="57" spans="2:5" ht="21">
      <c r="B57" s="427"/>
      <c r="C57" s="427"/>
      <c r="D57" s="427"/>
      <c r="E57" s="427"/>
    </row>
  </sheetData>
  <sheetProtection/>
  <mergeCells count="8">
    <mergeCell ref="A1:F1"/>
    <mergeCell ref="A2:F2"/>
    <mergeCell ref="A3:F3"/>
    <mergeCell ref="A5:A6"/>
    <mergeCell ref="B5:C5"/>
    <mergeCell ref="D5:D6"/>
    <mergeCell ref="E5:E6"/>
    <mergeCell ref="F5:F6"/>
  </mergeCells>
  <printOptions/>
  <pageMargins left="0.1968503937007874" right="0.1968503937007874" top="0.2755905511811024" bottom="0.2755905511811024" header="0.1968503937007874" footer="0.1574803149606299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I26"/>
  <sheetViews>
    <sheetView zoomScalePageLayoutView="0" workbookViewId="0" topLeftCell="A10">
      <selection activeCell="G15" sqref="G15"/>
    </sheetView>
  </sheetViews>
  <sheetFormatPr defaultColWidth="8.8515625" defaultRowHeight="21.75"/>
  <cols>
    <col min="1" max="1" width="10.8515625" style="69" customWidth="1"/>
    <col min="2" max="2" width="55.140625" style="1" customWidth="1"/>
    <col min="3" max="3" width="12.140625" style="1" customWidth="1"/>
    <col min="4" max="4" width="6.8515625" style="341" customWidth="1"/>
    <col min="5" max="5" width="14.421875" style="1" customWidth="1"/>
    <col min="6" max="6" width="8.8515625" style="1" customWidth="1"/>
    <col min="7" max="7" width="67.57421875" style="1" customWidth="1"/>
    <col min="8" max="8" width="11.28125" style="1" customWidth="1"/>
    <col min="9" max="9" width="4.7109375" style="1" customWidth="1"/>
    <col min="10" max="10" width="12.8515625" style="1" customWidth="1"/>
    <col min="11" max="16384" width="8.8515625" style="1" customWidth="1"/>
  </cols>
  <sheetData>
    <row r="1" spans="1:5" ht="23.25">
      <c r="A1" s="551" t="s">
        <v>116</v>
      </c>
      <c r="B1" s="551"/>
      <c r="C1" s="551"/>
      <c r="D1" s="551"/>
      <c r="E1" s="551"/>
    </row>
    <row r="2" spans="1:5" ht="23.25">
      <c r="A2" s="551" t="s">
        <v>331</v>
      </c>
      <c r="B2" s="551"/>
      <c r="C2" s="551"/>
      <c r="D2" s="551"/>
      <c r="E2" s="551"/>
    </row>
    <row r="3" spans="1:5" ht="23.25">
      <c r="A3" s="551" t="s">
        <v>557</v>
      </c>
      <c r="B3" s="551"/>
      <c r="C3" s="551"/>
      <c r="D3" s="551"/>
      <c r="E3" s="551"/>
    </row>
    <row r="5" spans="1:5" ht="18.75">
      <c r="A5" s="570" t="s">
        <v>332</v>
      </c>
      <c r="B5" s="570" t="s">
        <v>117</v>
      </c>
      <c r="C5" s="570" t="s">
        <v>333</v>
      </c>
      <c r="D5" s="570"/>
      <c r="E5" s="570" t="s">
        <v>118</v>
      </c>
    </row>
    <row r="6" spans="1:5" ht="18.75">
      <c r="A6" s="571"/>
      <c r="B6" s="571"/>
      <c r="C6" s="571"/>
      <c r="D6" s="571"/>
      <c r="E6" s="571"/>
    </row>
    <row r="7" spans="1:5" ht="18.75">
      <c r="A7" s="311" t="s">
        <v>525</v>
      </c>
      <c r="B7" s="312" t="s">
        <v>334</v>
      </c>
      <c r="C7" s="313"/>
      <c r="D7" s="314"/>
      <c r="E7" s="311"/>
    </row>
    <row r="8" spans="1:5" ht="18.75">
      <c r="A8" s="311"/>
      <c r="B8" s="315" t="s">
        <v>335</v>
      </c>
      <c r="C8" s="316"/>
      <c r="D8" s="314"/>
      <c r="E8" s="311"/>
    </row>
    <row r="9" spans="1:5" ht="18.75">
      <c r="A9" s="317"/>
      <c r="B9" s="318" t="s">
        <v>437</v>
      </c>
      <c r="C9" s="319">
        <v>462696</v>
      </c>
      <c r="D9" s="320">
        <v>0</v>
      </c>
      <c r="E9" s="317"/>
    </row>
    <row r="10" spans="1:5" ht="18.75">
      <c r="A10" s="321" t="s">
        <v>526</v>
      </c>
      <c r="B10" s="322" t="s">
        <v>336</v>
      </c>
      <c r="C10" s="323"/>
      <c r="D10" s="324"/>
      <c r="E10" s="311"/>
    </row>
    <row r="11" spans="1:5" ht="18.75">
      <c r="A11" s="311"/>
      <c r="B11" s="315" t="s">
        <v>335</v>
      </c>
      <c r="C11" s="316"/>
      <c r="D11" s="314"/>
      <c r="E11" s="311"/>
    </row>
    <row r="12" spans="1:5" ht="18.75">
      <c r="A12" s="317"/>
      <c r="B12" s="318" t="s">
        <v>437</v>
      </c>
      <c r="C12" s="319">
        <v>247000</v>
      </c>
      <c r="D12" s="320">
        <v>0</v>
      </c>
      <c r="E12" s="317"/>
    </row>
    <row r="13" spans="1:5" ht="18.75">
      <c r="A13" s="325" t="s">
        <v>527</v>
      </c>
      <c r="B13" s="326" t="s">
        <v>337</v>
      </c>
      <c r="C13" s="327"/>
      <c r="D13" s="328"/>
      <c r="E13" s="311"/>
    </row>
    <row r="14" spans="1:5" ht="18.75">
      <c r="A14" s="329"/>
      <c r="B14" s="330" t="s">
        <v>335</v>
      </c>
      <c r="C14" s="331"/>
      <c r="D14" s="332"/>
      <c r="E14" s="311"/>
    </row>
    <row r="15" spans="1:5" ht="18.75">
      <c r="A15" s="333"/>
      <c r="B15" s="318" t="s">
        <v>437</v>
      </c>
      <c r="C15" s="334">
        <v>120000</v>
      </c>
      <c r="D15" s="335">
        <v>0</v>
      </c>
      <c r="E15" s="317"/>
    </row>
    <row r="16" spans="1:5" ht="18.75">
      <c r="A16" s="325" t="s">
        <v>528</v>
      </c>
      <c r="B16" s="326" t="s">
        <v>338</v>
      </c>
      <c r="C16" s="327"/>
      <c r="D16" s="328"/>
      <c r="E16" s="311"/>
    </row>
    <row r="17" spans="1:5" ht="18.75">
      <c r="A17" s="329"/>
      <c r="B17" s="330" t="s">
        <v>335</v>
      </c>
      <c r="C17" s="331"/>
      <c r="D17" s="332"/>
      <c r="E17" s="311"/>
    </row>
    <row r="18" spans="1:5" ht="18.75">
      <c r="A18" s="336"/>
      <c r="B18" s="318" t="s">
        <v>437</v>
      </c>
      <c r="C18" s="331">
        <v>37000</v>
      </c>
      <c r="D18" s="332">
        <v>0</v>
      </c>
      <c r="E18" s="317"/>
    </row>
    <row r="19" spans="1:4" ht="19.5" thickBot="1">
      <c r="A19" s="337"/>
      <c r="B19" s="338" t="s">
        <v>119</v>
      </c>
      <c r="C19" s="339">
        <f>SUM(C7:C18)</f>
        <v>866696</v>
      </c>
      <c r="D19" s="340">
        <v>0</v>
      </c>
    </row>
    <row r="20" ht="19.5" thickTop="1"/>
    <row r="21" ht="18.75">
      <c r="A21" s="306"/>
    </row>
    <row r="22" ht="18.75">
      <c r="A22" s="306"/>
    </row>
    <row r="23" spans="1:9" ht="18.75">
      <c r="A23" s="306"/>
      <c r="B23" s="342"/>
      <c r="F23" s="306"/>
      <c r="G23" s="342"/>
      <c r="I23" s="341"/>
    </row>
    <row r="24" spans="1:9" ht="18.75">
      <c r="A24" s="306"/>
      <c r="F24" s="306"/>
      <c r="I24" s="341"/>
    </row>
    <row r="25" spans="6:9" ht="18.75">
      <c r="F25" s="69"/>
      <c r="I25" s="341"/>
    </row>
    <row r="26" spans="6:9" ht="18.75">
      <c r="F26" s="69"/>
      <c r="I26" s="341"/>
    </row>
  </sheetData>
  <sheetProtection/>
  <mergeCells count="7">
    <mergeCell ref="A1:E1"/>
    <mergeCell ref="A2:E2"/>
    <mergeCell ref="A3:E3"/>
    <mergeCell ref="A5:A6"/>
    <mergeCell ref="B5:B6"/>
    <mergeCell ref="C5:D6"/>
    <mergeCell ref="E5:E6"/>
  </mergeCells>
  <printOptions/>
  <pageMargins left="0.41" right="0.17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F14"/>
  <sheetViews>
    <sheetView zoomScalePageLayoutView="0" workbookViewId="0" topLeftCell="A1">
      <selection activeCell="G18" sqref="G18"/>
    </sheetView>
  </sheetViews>
  <sheetFormatPr defaultColWidth="9.140625" defaultRowHeight="21.75"/>
  <cols>
    <col min="1" max="1" width="6.7109375" style="343" customWidth="1"/>
    <col min="2" max="2" width="6.8515625" style="360" customWidth="1"/>
    <col min="3" max="3" width="40.140625" style="343" customWidth="1"/>
    <col min="4" max="6" width="14.8515625" style="343" customWidth="1"/>
    <col min="7" max="16384" width="9.140625" style="343" customWidth="1"/>
  </cols>
  <sheetData>
    <row r="1" spans="1:6" ht="18.75">
      <c r="A1" s="572" t="s">
        <v>450</v>
      </c>
      <c r="B1" s="572"/>
      <c r="C1" s="572"/>
      <c r="D1" s="572"/>
      <c r="E1" s="572"/>
      <c r="F1" s="572"/>
    </row>
    <row r="2" spans="1:6" ht="18.75">
      <c r="A2" s="572" t="s">
        <v>116</v>
      </c>
      <c r="B2" s="572"/>
      <c r="C2" s="572"/>
      <c r="D2" s="572"/>
      <c r="E2" s="572"/>
      <c r="F2" s="572"/>
    </row>
    <row r="3" spans="1:6" ht="18.75">
      <c r="A3" s="572" t="s">
        <v>567</v>
      </c>
      <c r="B3" s="572"/>
      <c r="C3" s="572"/>
      <c r="D3" s="572"/>
      <c r="E3" s="572"/>
      <c r="F3" s="572"/>
    </row>
    <row r="4" spans="1:6" ht="15" customHeight="1">
      <c r="A4" s="360"/>
      <c r="C4" s="360"/>
      <c r="D4" s="360"/>
      <c r="E4" s="360"/>
      <c r="F4" s="360"/>
    </row>
    <row r="5" spans="1:6" ht="18.75">
      <c r="A5" s="361" t="s">
        <v>451</v>
      </c>
      <c r="B5" s="362" t="s">
        <v>452</v>
      </c>
      <c r="C5" s="362" t="s">
        <v>15</v>
      </c>
      <c r="D5" s="362" t="s">
        <v>453</v>
      </c>
      <c r="E5" s="362" t="s">
        <v>454</v>
      </c>
      <c r="F5" s="362" t="s">
        <v>126</v>
      </c>
    </row>
    <row r="6" spans="1:6" ht="18.75">
      <c r="A6" s="362">
        <v>1</v>
      </c>
      <c r="B6" s="362">
        <v>1</v>
      </c>
      <c r="C6" s="361" t="s">
        <v>455</v>
      </c>
      <c r="D6" s="296">
        <v>100000</v>
      </c>
      <c r="E6" s="377">
        <v>0</v>
      </c>
      <c r="F6" s="363">
        <f>D6-E6</f>
        <v>100000</v>
      </c>
    </row>
    <row r="7" spans="1:6" ht="18.75">
      <c r="A7" s="362">
        <v>2</v>
      </c>
      <c r="B7" s="362">
        <v>2</v>
      </c>
      <c r="C7" s="361" t="s">
        <v>456</v>
      </c>
      <c r="D7" s="296">
        <v>60000</v>
      </c>
      <c r="E7" s="377">
        <v>0</v>
      </c>
      <c r="F7" s="363">
        <f aca="true" t="shared" si="0" ref="F7:F13">D7-E7</f>
        <v>60000</v>
      </c>
    </row>
    <row r="8" spans="1:6" ht="18.75">
      <c r="A8" s="362">
        <v>3</v>
      </c>
      <c r="B8" s="362">
        <v>4</v>
      </c>
      <c r="C8" s="361" t="s">
        <v>457</v>
      </c>
      <c r="D8" s="296">
        <v>50000</v>
      </c>
      <c r="E8" s="377">
        <v>0</v>
      </c>
      <c r="F8" s="363">
        <f t="shared" si="0"/>
        <v>50000</v>
      </c>
    </row>
    <row r="9" spans="1:6" ht="18.75">
      <c r="A9" s="362">
        <v>4</v>
      </c>
      <c r="B9" s="362">
        <v>5</v>
      </c>
      <c r="C9" s="361" t="s">
        <v>458</v>
      </c>
      <c r="D9" s="296">
        <v>100000</v>
      </c>
      <c r="E9" s="377">
        <v>0</v>
      </c>
      <c r="F9" s="363">
        <f t="shared" si="0"/>
        <v>100000</v>
      </c>
    </row>
    <row r="10" spans="1:6" ht="18.75">
      <c r="A10" s="362">
        <v>5</v>
      </c>
      <c r="B10" s="362">
        <v>6</v>
      </c>
      <c r="C10" s="361" t="s">
        <v>459</v>
      </c>
      <c r="D10" s="296">
        <v>80000</v>
      </c>
      <c r="E10" s="377">
        <v>20000</v>
      </c>
      <c r="F10" s="363">
        <f t="shared" si="0"/>
        <v>60000</v>
      </c>
    </row>
    <row r="11" spans="1:6" ht="18.75">
      <c r="A11" s="362">
        <v>6</v>
      </c>
      <c r="B11" s="362">
        <v>7</v>
      </c>
      <c r="C11" s="361" t="s">
        <v>460</v>
      </c>
      <c r="D11" s="296">
        <v>0</v>
      </c>
      <c r="E11" s="377">
        <v>0</v>
      </c>
      <c r="F11" s="363">
        <f t="shared" si="0"/>
        <v>0</v>
      </c>
    </row>
    <row r="12" spans="1:6" ht="18.75">
      <c r="A12" s="362">
        <v>7</v>
      </c>
      <c r="B12" s="362">
        <v>8</v>
      </c>
      <c r="C12" s="361" t="s">
        <v>461</v>
      </c>
      <c r="D12" s="296">
        <v>80000</v>
      </c>
      <c r="E12" s="296">
        <v>20000</v>
      </c>
      <c r="F12" s="363">
        <f t="shared" si="0"/>
        <v>60000</v>
      </c>
    </row>
    <row r="13" spans="1:6" ht="18.75">
      <c r="A13" s="362">
        <v>8</v>
      </c>
      <c r="B13" s="362">
        <v>9</v>
      </c>
      <c r="C13" s="361" t="s">
        <v>462</v>
      </c>
      <c r="D13" s="296">
        <v>60000</v>
      </c>
      <c r="E13" s="296">
        <v>0</v>
      </c>
      <c r="F13" s="363">
        <f t="shared" si="0"/>
        <v>60000</v>
      </c>
    </row>
    <row r="14" spans="1:6" ht="18.75">
      <c r="A14" s="573" t="s">
        <v>119</v>
      </c>
      <c r="B14" s="574"/>
      <c r="C14" s="575"/>
      <c r="D14" s="364">
        <f>SUM(D6:D13)</f>
        <v>530000</v>
      </c>
      <c r="E14" s="364">
        <f>SUM(E6:E13)</f>
        <v>40000</v>
      </c>
      <c r="F14" s="365">
        <f>SUM(F6:F13)</f>
        <v>490000</v>
      </c>
    </row>
  </sheetData>
  <sheetProtection/>
  <mergeCells count="4">
    <mergeCell ref="A1:F1"/>
    <mergeCell ref="A2:F2"/>
    <mergeCell ref="A3:F3"/>
    <mergeCell ref="A14:C14"/>
  </mergeCells>
  <printOptions/>
  <pageMargins left="0.75" right="0.12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2:H6"/>
  <sheetViews>
    <sheetView zoomScalePageLayoutView="0" workbookViewId="0" topLeftCell="A1">
      <selection activeCell="H13" sqref="H13"/>
    </sheetView>
  </sheetViews>
  <sheetFormatPr defaultColWidth="8.8515625" defaultRowHeight="21.75"/>
  <cols>
    <col min="1" max="1" width="9.421875" style="83" customWidth="1"/>
    <col min="2" max="2" width="5.140625" style="24" customWidth="1"/>
    <col min="3" max="3" width="15.421875" style="24" customWidth="1"/>
    <col min="4" max="4" width="16.8515625" style="24" customWidth="1"/>
    <col min="5" max="5" width="19.140625" style="85" customWidth="1"/>
    <col min="6" max="6" width="2.57421875" style="24" customWidth="1"/>
    <col min="7" max="7" width="19.7109375" style="85" customWidth="1"/>
    <col min="8" max="16384" width="8.8515625" style="24" customWidth="1"/>
  </cols>
  <sheetData>
    <row r="2" spans="1:8" ht="21">
      <c r="A2" s="542" t="s">
        <v>123</v>
      </c>
      <c r="B2" s="542"/>
      <c r="C2" s="542"/>
      <c r="D2" s="542"/>
      <c r="E2" s="542"/>
      <c r="F2" s="542"/>
      <c r="G2" s="542"/>
      <c r="H2" s="82"/>
    </row>
    <row r="3" spans="1:8" ht="21">
      <c r="A3" s="542" t="s">
        <v>566</v>
      </c>
      <c r="B3" s="542"/>
      <c r="C3" s="542"/>
      <c r="D3" s="542"/>
      <c r="E3" s="542"/>
      <c r="F3" s="542"/>
      <c r="G3" s="542"/>
      <c r="H3" s="82"/>
    </row>
    <row r="4" spans="2:5" ht="21">
      <c r="B4" s="24" t="s">
        <v>564</v>
      </c>
      <c r="E4" s="84">
        <v>8792122.68</v>
      </c>
    </row>
    <row r="5" spans="2:5" ht="21">
      <c r="B5" s="24" t="s">
        <v>476</v>
      </c>
      <c r="C5" s="24" t="s">
        <v>565</v>
      </c>
      <c r="E5" s="371">
        <v>4000</v>
      </c>
    </row>
    <row r="6" ht="21.75" thickBot="1">
      <c r="E6" s="372">
        <f>SUM(E4:E5)</f>
        <v>8796122.68</v>
      </c>
    </row>
    <row r="7" ht="21.75" thickTop="1"/>
  </sheetData>
  <sheetProtection/>
  <mergeCells count="2">
    <mergeCell ref="A2:G2"/>
    <mergeCell ref="A3:G3"/>
  </mergeCells>
  <printOptions/>
  <pageMargins left="0.75" right="0.75" top="0.43" bottom="0.27" header="0.3" footer="0.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F17"/>
  <sheetViews>
    <sheetView zoomScalePageLayoutView="0" workbookViewId="0" topLeftCell="A1">
      <selection activeCell="C14" sqref="C14"/>
    </sheetView>
  </sheetViews>
  <sheetFormatPr defaultColWidth="9.140625" defaultRowHeight="21.75"/>
  <cols>
    <col min="1" max="1" width="8.140625" style="348" customWidth="1"/>
    <col min="2" max="2" width="51.57421875" style="348" customWidth="1"/>
    <col min="3" max="4" width="19.00390625" style="348" customWidth="1"/>
    <col min="5" max="6" width="19.00390625" style="85" customWidth="1"/>
    <col min="7" max="16384" width="9.140625" style="348" customWidth="1"/>
  </cols>
  <sheetData>
    <row r="1" spans="1:6" ht="23.25">
      <c r="A1" s="576" t="s">
        <v>81</v>
      </c>
      <c r="B1" s="576"/>
      <c r="C1" s="576"/>
      <c r="D1" s="576"/>
      <c r="E1" s="576"/>
      <c r="F1" s="576"/>
    </row>
    <row r="2" spans="1:6" ht="23.25">
      <c r="A2" s="576" t="s">
        <v>80</v>
      </c>
      <c r="B2" s="576"/>
      <c r="C2" s="576"/>
      <c r="D2" s="576"/>
      <c r="E2" s="576"/>
      <c r="F2" s="576"/>
    </row>
    <row r="3" spans="1:6" ht="23.25">
      <c r="A3" s="576" t="s">
        <v>557</v>
      </c>
      <c r="B3" s="576"/>
      <c r="C3" s="576"/>
      <c r="D3" s="576"/>
      <c r="E3" s="576"/>
      <c r="F3" s="576"/>
    </row>
    <row r="4" spans="1:6" ht="21">
      <c r="A4" s="577" t="s">
        <v>391</v>
      </c>
      <c r="B4" s="577" t="s">
        <v>117</v>
      </c>
      <c r="C4" s="349" t="s">
        <v>392</v>
      </c>
      <c r="D4" s="349" t="s">
        <v>340</v>
      </c>
      <c r="E4" s="350" t="s">
        <v>300</v>
      </c>
      <c r="F4" s="350" t="s">
        <v>126</v>
      </c>
    </row>
    <row r="5" spans="1:6" ht="21">
      <c r="A5" s="578"/>
      <c r="B5" s="578"/>
      <c r="C5" s="351" t="s">
        <v>393</v>
      </c>
      <c r="D5" s="351" t="s">
        <v>4</v>
      </c>
      <c r="E5" s="352" t="s">
        <v>4</v>
      </c>
      <c r="F5" s="352" t="s">
        <v>4</v>
      </c>
    </row>
    <row r="6" spans="1:6" ht="21">
      <c r="A6" s="353">
        <v>1</v>
      </c>
      <c r="B6" s="441" t="s">
        <v>600</v>
      </c>
      <c r="C6" s="354">
        <v>5313500</v>
      </c>
      <c r="D6" s="354">
        <v>0</v>
      </c>
      <c r="E6" s="84">
        <v>5043700</v>
      </c>
      <c r="F6" s="354">
        <f>C6-E6</f>
        <v>269800</v>
      </c>
    </row>
    <row r="7" spans="1:6" ht="21">
      <c r="A7" s="353">
        <v>2</v>
      </c>
      <c r="B7" s="441" t="s">
        <v>601</v>
      </c>
      <c r="C7" s="354">
        <v>410500</v>
      </c>
      <c r="D7" s="354">
        <v>0</v>
      </c>
      <c r="E7" s="84">
        <v>378000</v>
      </c>
      <c r="F7" s="354">
        <f>C7-E7</f>
        <v>32500</v>
      </c>
    </row>
    <row r="8" spans="1:6" ht="21">
      <c r="A8" s="353"/>
      <c r="B8" s="346"/>
      <c r="C8" s="197"/>
      <c r="D8" s="354"/>
      <c r="E8" s="56"/>
      <c r="F8" s="354"/>
    </row>
    <row r="9" spans="1:6" ht="21">
      <c r="A9" s="353"/>
      <c r="B9" s="346"/>
      <c r="C9" s="197"/>
      <c r="D9" s="354"/>
      <c r="E9" s="56"/>
      <c r="F9" s="354"/>
    </row>
    <row r="10" spans="1:6" ht="21">
      <c r="A10" s="355"/>
      <c r="B10" s="355"/>
      <c r="C10" s="355"/>
      <c r="D10" s="354"/>
      <c r="E10" s="354"/>
      <c r="F10" s="354"/>
    </row>
    <row r="11" spans="1:6" ht="21">
      <c r="A11" s="355"/>
      <c r="B11" s="355"/>
      <c r="C11" s="355"/>
      <c r="D11" s="355"/>
      <c r="E11" s="354"/>
      <c r="F11" s="354"/>
    </row>
    <row r="12" spans="1:6" ht="21">
      <c r="A12" s="355"/>
      <c r="B12" s="355"/>
      <c r="C12" s="355"/>
      <c r="D12" s="355"/>
      <c r="E12" s="354"/>
      <c r="F12" s="354"/>
    </row>
    <row r="13" spans="1:6" ht="21">
      <c r="A13" s="355"/>
      <c r="B13" s="355"/>
      <c r="C13" s="355"/>
      <c r="D13" s="355"/>
      <c r="E13" s="354"/>
      <c r="F13" s="354"/>
    </row>
    <row r="14" spans="1:6" ht="21">
      <c r="A14" s="355"/>
      <c r="B14" s="355"/>
      <c r="C14" s="355"/>
      <c r="D14" s="355"/>
      <c r="E14" s="354"/>
      <c r="F14" s="354"/>
    </row>
    <row r="15" spans="1:6" ht="21">
      <c r="A15" s="355"/>
      <c r="B15" s="355"/>
      <c r="C15" s="355"/>
      <c r="D15" s="355"/>
      <c r="E15" s="354"/>
      <c r="F15" s="354"/>
    </row>
    <row r="16" spans="1:6" ht="21">
      <c r="A16" s="355"/>
      <c r="B16" s="355"/>
      <c r="C16" s="356"/>
      <c r="D16" s="356"/>
      <c r="E16" s="357"/>
      <c r="F16" s="357"/>
    </row>
    <row r="17" spans="1:6" ht="21">
      <c r="A17" s="358"/>
      <c r="B17" s="359" t="s">
        <v>65</v>
      </c>
      <c r="C17" s="300">
        <f>SUM(C6:C16)</f>
        <v>5724000</v>
      </c>
      <c r="D17" s="300">
        <f>SUM(D6:D16)</f>
        <v>0</v>
      </c>
      <c r="E17" s="300">
        <f>SUM(E6:E16)</f>
        <v>5421700</v>
      </c>
      <c r="F17" s="300">
        <f>SUM(F6:F16)</f>
        <v>302300</v>
      </c>
    </row>
  </sheetData>
  <sheetProtection/>
  <mergeCells count="5">
    <mergeCell ref="A1:F1"/>
    <mergeCell ref="A2:F2"/>
    <mergeCell ref="A4:A5"/>
    <mergeCell ref="B4:B5"/>
    <mergeCell ref="A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B1:H29"/>
  <sheetViews>
    <sheetView zoomScalePageLayoutView="0" workbookViewId="0" topLeftCell="A1">
      <selection activeCell="E29" sqref="E29"/>
    </sheetView>
  </sheetViews>
  <sheetFormatPr defaultColWidth="9.00390625" defaultRowHeight="21.75"/>
  <cols>
    <col min="1" max="1" width="2.421875" style="1" customWidth="1"/>
    <col min="2" max="2" width="15.140625" style="1" customWidth="1"/>
    <col min="3" max="3" width="20.421875" style="1" customWidth="1"/>
    <col min="4" max="4" width="16.421875" style="6" customWidth="1"/>
    <col min="5" max="5" width="10.421875" style="1" customWidth="1"/>
    <col min="6" max="6" width="17.7109375" style="1" customWidth="1"/>
    <col min="7" max="7" width="8.140625" style="1" customWidth="1"/>
    <col min="8" max="8" width="9.57421875" style="6" bestFit="1" customWidth="1"/>
    <col min="9" max="16384" width="9.00390625" style="1" customWidth="1"/>
  </cols>
  <sheetData>
    <row r="1" spans="2:6" ht="10.5" customHeight="1">
      <c r="B1" s="7"/>
      <c r="C1" s="7"/>
      <c r="D1" s="57"/>
      <c r="E1" s="7"/>
      <c r="F1" s="4"/>
    </row>
    <row r="2" spans="2:7" ht="23.25" customHeight="1">
      <c r="B2" s="22" t="s">
        <v>96</v>
      </c>
      <c r="C2" s="22"/>
      <c r="D2" s="65" t="s">
        <v>301</v>
      </c>
      <c r="F2" s="66"/>
      <c r="G2" s="66"/>
    </row>
    <row r="3" spans="4:6" ht="18.75">
      <c r="D3" s="65" t="s">
        <v>309</v>
      </c>
      <c r="E3" s="22"/>
      <c r="F3" s="22"/>
    </row>
    <row r="4" spans="2:4" ht="23.25" customHeight="1">
      <c r="B4" s="22" t="s">
        <v>513</v>
      </c>
      <c r="C4" s="22"/>
      <c r="D4" s="304"/>
    </row>
    <row r="5" spans="4:6" ht="21" customHeight="1">
      <c r="D5" s="65" t="s">
        <v>475</v>
      </c>
      <c r="E5" s="22"/>
      <c r="F5" s="22"/>
    </row>
    <row r="6" spans="2:7" ht="6" customHeight="1">
      <c r="B6" s="7"/>
      <c r="C6" s="7"/>
      <c r="D6" s="8"/>
      <c r="E6" s="7"/>
      <c r="F6" s="7"/>
      <c r="G6" s="7"/>
    </row>
    <row r="7" spans="2:6" ht="22.5" customHeight="1">
      <c r="B7" s="1" t="s">
        <v>552</v>
      </c>
      <c r="E7" s="67"/>
      <c r="F7" s="68">
        <v>0</v>
      </c>
    </row>
    <row r="8" spans="2:6" ht="20.25" customHeight="1">
      <c r="B8" s="1" t="s">
        <v>302</v>
      </c>
      <c r="E8" s="9"/>
      <c r="F8" s="366"/>
    </row>
    <row r="9" spans="2:6" ht="18.75">
      <c r="B9" s="366" t="s">
        <v>471</v>
      </c>
      <c r="C9" s="70"/>
      <c r="D9" s="71" t="s">
        <v>4</v>
      </c>
      <c r="E9" s="9"/>
      <c r="F9" s="366"/>
    </row>
    <row r="10" spans="2:6" ht="23.25" customHeight="1">
      <c r="B10" s="75"/>
      <c r="E10" s="9"/>
      <c r="F10" s="73">
        <f aca="true" t="shared" si="0" ref="F10:F18">D10</f>
        <v>0</v>
      </c>
    </row>
    <row r="11" spans="2:6" ht="21" customHeight="1">
      <c r="B11" s="75"/>
      <c r="E11" s="9"/>
      <c r="F11" s="73">
        <f t="shared" si="0"/>
        <v>0</v>
      </c>
    </row>
    <row r="12" spans="2:6" ht="21" customHeight="1">
      <c r="B12" s="75"/>
      <c r="E12" s="9"/>
      <c r="F12" s="73">
        <f t="shared" si="0"/>
        <v>0</v>
      </c>
    </row>
    <row r="13" spans="2:6" ht="21" customHeight="1">
      <c r="B13" s="75"/>
      <c r="E13" s="9"/>
      <c r="F13" s="73">
        <f t="shared" si="0"/>
        <v>0</v>
      </c>
    </row>
    <row r="14" spans="2:6" ht="21" customHeight="1">
      <c r="B14" s="75"/>
      <c r="E14" s="9"/>
      <c r="F14" s="73">
        <f t="shared" si="0"/>
        <v>0</v>
      </c>
    </row>
    <row r="15" spans="2:6" ht="21" customHeight="1">
      <c r="B15" s="75"/>
      <c r="E15" s="9"/>
      <c r="F15" s="73">
        <f t="shared" si="0"/>
        <v>0</v>
      </c>
    </row>
    <row r="16" spans="2:6" ht="21" customHeight="1">
      <c r="B16" s="75"/>
      <c r="E16" s="9"/>
      <c r="F16" s="73">
        <f t="shared" si="0"/>
        <v>0</v>
      </c>
    </row>
    <row r="17" spans="2:6" ht="21" customHeight="1">
      <c r="B17" s="75"/>
      <c r="E17" s="9"/>
      <c r="F17" s="73">
        <f t="shared" si="0"/>
        <v>0</v>
      </c>
    </row>
    <row r="18" spans="2:6" ht="21" customHeight="1">
      <c r="B18" s="75"/>
      <c r="E18" s="9"/>
      <c r="F18" s="73">
        <f t="shared" si="0"/>
        <v>0</v>
      </c>
    </row>
    <row r="19" spans="2:6" ht="18.75">
      <c r="B19" s="1" t="s">
        <v>50</v>
      </c>
      <c r="E19" s="9"/>
      <c r="F19" s="366"/>
    </row>
    <row r="20" spans="2:8" s="305" customFormat="1" ht="18.75">
      <c r="B20" s="307"/>
      <c r="C20" s="366"/>
      <c r="D20" s="308"/>
      <c r="E20" s="309"/>
      <c r="F20" s="310"/>
      <c r="H20" s="308"/>
    </row>
    <row r="21" spans="2:6" ht="18.75">
      <c r="B21" s="1" t="s">
        <v>303</v>
      </c>
      <c r="E21" s="9"/>
      <c r="F21" s="366"/>
    </row>
    <row r="22" spans="2:6" ht="18.75">
      <c r="B22" s="1" t="s">
        <v>524</v>
      </c>
      <c r="E22" s="9"/>
      <c r="F22" s="79">
        <f>F7-F10</f>
        <v>0</v>
      </c>
    </row>
    <row r="23" spans="5:7" ht="11.25" customHeight="1">
      <c r="E23" s="19"/>
      <c r="F23" s="7"/>
      <c r="G23" s="7"/>
    </row>
    <row r="24" spans="2:6" ht="21" customHeight="1">
      <c r="B24" s="66" t="s">
        <v>51</v>
      </c>
      <c r="C24" s="66"/>
      <c r="D24" s="81"/>
      <c r="E24" s="67" t="s">
        <v>53</v>
      </c>
      <c r="F24" s="4"/>
    </row>
    <row r="25" spans="2:6" ht="18.75">
      <c r="B25" s="4" t="s">
        <v>52</v>
      </c>
      <c r="C25" s="4"/>
      <c r="D25" s="56"/>
      <c r="E25" s="9" t="s">
        <v>52</v>
      </c>
      <c r="F25" s="4"/>
    </row>
    <row r="26" spans="2:6" ht="18.75">
      <c r="B26" s="4" t="s">
        <v>428</v>
      </c>
      <c r="C26" s="4"/>
      <c r="D26" s="56"/>
      <c r="E26" s="9" t="s">
        <v>480</v>
      </c>
      <c r="F26" s="4"/>
    </row>
    <row r="27" spans="2:6" ht="18.75">
      <c r="B27" s="4" t="s">
        <v>425</v>
      </c>
      <c r="C27" s="4"/>
      <c r="D27" s="56"/>
      <c r="E27" s="9" t="s">
        <v>483</v>
      </c>
      <c r="F27" s="4"/>
    </row>
    <row r="28" spans="2:6" ht="18.75">
      <c r="B28" s="4" t="s">
        <v>556</v>
      </c>
      <c r="C28" s="4"/>
      <c r="D28" s="56"/>
      <c r="E28" s="9" t="str">
        <f>B28</f>
        <v> วันที่    31  ตุลาคม  2556</v>
      </c>
      <c r="F28" s="4"/>
    </row>
    <row r="29" spans="2:7" ht="18.75">
      <c r="B29" s="7"/>
      <c r="C29" s="7"/>
      <c r="D29" s="57"/>
      <c r="E29" s="19"/>
      <c r="F29" s="7"/>
      <c r="G29" s="7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G158"/>
  <sheetViews>
    <sheetView view="pageBreakPreview" zoomScaleSheetLayoutView="100" zoomScalePageLayoutView="0" workbookViewId="0" topLeftCell="A61">
      <selection activeCell="E68" sqref="E68"/>
    </sheetView>
  </sheetViews>
  <sheetFormatPr defaultColWidth="9.140625" defaultRowHeight="21.75"/>
  <cols>
    <col min="1" max="1" width="9.140625" style="1" customWidth="1"/>
    <col min="2" max="2" width="30.421875" style="1" customWidth="1"/>
    <col min="3" max="3" width="27.421875" style="1" customWidth="1"/>
    <col min="4" max="4" width="8.7109375" style="1" customWidth="1"/>
    <col min="5" max="5" width="15.140625" style="1" customWidth="1"/>
    <col min="6" max="6" width="14.8515625" style="1" customWidth="1"/>
    <col min="7" max="7" width="0.9921875" style="1" customWidth="1"/>
    <col min="8" max="8" width="0.71875" style="1" hidden="1" customWidth="1"/>
    <col min="9" max="16384" width="9.140625" style="1" customWidth="1"/>
  </cols>
  <sheetData>
    <row r="1" spans="2:6" ht="18.75">
      <c r="B1" s="4"/>
      <c r="C1" s="4"/>
      <c r="D1" s="4"/>
      <c r="E1" s="4" t="s">
        <v>539</v>
      </c>
      <c r="F1" s="4"/>
    </row>
    <row r="2" spans="2:6" ht="18.75">
      <c r="B2" s="4"/>
      <c r="C2" s="4"/>
      <c r="D2" s="4"/>
      <c r="E2" s="4" t="s">
        <v>540</v>
      </c>
      <c r="F2" s="4"/>
    </row>
    <row r="3" spans="2:6" ht="23.25">
      <c r="B3" s="187" t="s">
        <v>421</v>
      </c>
      <c r="C3" s="188"/>
      <c r="D3" s="188"/>
      <c r="E3" s="187"/>
      <c r="F3" s="183"/>
    </row>
    <row r="4" spans="2:6" ht="23.25">
      <c r="B4" s="183" t="s">
        <v>422</v>
      </c>
      <c r="C4" s="183"/>
      <c r="D4" s="183"/>
      <c r="E4" s="7"/>
      <c r="F4" s="7"/>
    </row>
    <row r="5" spans="2:6" ht="18.75">
      <c r="B5" s="536" t="s">
        <v>15</v>
      </c>
      <c r="C5" s="537"/>
      <c r="D5" s="2" t="s">
        <v>16</v>
      </c>
      <c r="E5" s="3" t="s">
        <v>11</v>
      </c>
      <c r="F5" s="3" t="s">
        <v>12</v>
      </c>
    </row>
    <row r="6" spans="2:6" ht="18.75">
      <c r="B6" s="15" t="s">
        <v>558</v>
      </c>
      <c r="C6" s="10"/>
      <c r="D6" s="16">
        <v>22</v>
      </c>
      <c r="E6" s="171">
        <v>19404</v>
      </c>
      <c r="F6" s="171"/>
    </row>
    <row r="7" spans="2:6" ht="18.75">
      <c r="B7" s="15"/>
      <c r="C7" s="10"/>
      <c r="D7" s="16"/>
      <c r="E7" s="171"/>
      <c r="F7" s="171"/>
    </row>
    <row r="8" spans="2:6" ht="18.75">
      <c r="B8" s="378" t="s">
        <v>559</v>
      </c>
      <c r="C8" s="10"/>
      <c r="D8" s="16">
        <v>22</v>
      </c>
      <c r="E8" s="171"/>
      <c r="F8" s="171">
        <v>19404</v>
      </c>
    </row>
    <row r="9" spans="2:6" ht="18.75">
      <c r="B9" s="9"/>
      <c r="C9" s="10"/>
      <c r="D9" s="16"/>
      <c r="E9" s="171"/>
      <c r="F9" s="171"/>
    </row>
    <row r="10" spans="2:6" ht="18.75">
      <c r="B10" s="9"/>
      <c r="C10" s="10"/>
      <c r="D10" s="16"/>
      <c r="E10" s="171"/>
      <c r="F10" s="171"/>
    </row>
    <row r="11" spans="2:6" ht="18.75">
      <c r="B11" s="9"/>
      <c r="C11" s="4"/>
      <c r="D11" s="5"/>
      <c r="E11" s="171"/>
      <c r="F11" s="171"/>
    </row>
    <row r="12" spans="2:6" ht="18.75">
      <c r="B12" s="9"/>
      <c r="C12" s="4"/>
      <c r="D12" s="5"/>
      <c r="E12" s="171"/>
      <c r="F12" s="171"/>
    </row>
    <row r="13" spans="2:6" ht="18.75">
      <c r="B13" s="9"/>
      <c r="D13" s="106"/>
      <c r="E13" s="106"/>
      <c r="F13" s="106"/>
    </row>
    <row r="14" spans="2:6" ht="18.75">
      <c r="B14" s="15"/>
      <c r="C14" s="10"/>
      <c r="D14" s="16"/>
      <c r="E14" s="171"/>
      <c r="F14" s="171"/>
    </row>
    <row r="15" spans="2:6" ht="18.75">
      <c r="B15" s="9"/>
      <c r="D15" s="106"/>
      <c r="E15" s="106"/>
      <c r="F15" s="106"/>
    </row>
    <row r="16" spans="2:6" ht="18.75">
      <c r="B16" s="17"/>
      <c r="C16" s="10"/>
      <c r="D16" s="16"/>
      <c r="E16" s="171"/>
      <c r="F16" s="171"/>
    </row>
    <row r="17" spans="2:6" ht="18.75">
      <c r="B17" s="9"/>
      <c r="D17" s="5"/>
      <c r="E17" s="106"/>
      <c r="F17" s="171"/>
    </row>
    <row r="18" spans="2:6" ht="18.75">
      <c r="B18" s="9"/>
      <c r="C18" s="10"/>
      <c r="D18" s="16"/>
      <c r="E18" s="171"/>
      <c r="F18" s="171"/>
    </row>
    <row r="19" spans="2:6" ht="18.75">
      <c r="B19" s="18"/>
      <c r="C19" s="10"/>
      <c r="D19" s="16"/>
      <c r="E19" s="172"/>
      <c r="F19" s="172"/>
    </row>
    <row r="20" spans="2:6" ht="19.5" thickBot="1">
      <c r="B20" s="9"/>
      <c r="C20" s="10"/>
      <c r="D20" s="16"/>
      <c r="E20" s="173">
        <f>SUM(E6:E19)</f>
        <v>19404</v>
      </c>
      <c r="F20" s="173">
        <f>SUM(F6:F19)</f>
        <v>19404</v>
      </c>
    </row>
    <row r="21" spans="2:6" ht="19.5" thickTop="1">
      <c r="B21" s="9"/>
      <c r="C21" s="10"/>
      <c r="D21" s="16"/>
      <c r="E21" s="171"/>
      <c r="F21" s="171"/>
    </row>
    <row r="22" spans="2:6" ht="18.75">
      <c r="B22" s="9"/>
      <c r="C22" s="10"/>
      <c r="D22" s="16"/>
      <c r="E22" s="171"/>
      <c r="F22" s="171"/>
    </row>
    <row r="23" spans="2:6" ht="18.75">
      <c r="B23" s="19"/>
      <c r="C23" s="20"/>
      <c r="D23" s="21"/>
      <c r="E23" s="172"/>
      <c r="F23" s="172"/>
    </row>
    <row r="24" spans="2:6" ht="18.75">
      <c r="B24" s="104" t="s">
        <v>342</v>
      </c>
      <c r="C24" s="4"/>
      <c r="D24" s="4"/>
      <c r="E24" s="4"/>
      <c r="F24" s="4"/>
    </row>
    <row r="25" spans="2:6" ht="18.75">
      <c r="B25" s="105" t="s">
        <v>542</v>
      </c>
      <c r="C25" s="4"/>
      <c r="D25" s="4"/>
      <c r="E25" s="4"/>
      <c r="F25" s="4"/>
    </row>
    <row r="26" spans="2:6" ht="18.75">
      <c r="B26" s="105" t="s">
        <v>541</v>
      </c>
      <c r="C26" s="4"/>
      <c r="D26" s="4"/>
      <c r="E26" s="4"/>
      <c r="F26" s="4"/>
    </row>
    <row r="27" spans="2:6" ht="18.75">
      <c r="B27" s="105"/>
      <c r="C27" s="4"/>
      <c r="D27" s="4"/>
      <c r="E27" s="4"/>
      <c r="F27" s="4"/>
    </row>
    <row r="28" spans="2:6" ht="18.75">
      <c r="B28" s="4"/>
      <c r="C28" s="4"/>
      <c r="D28" s="4"/>
      <c r="E28" s="4"/>
      <c r="F28" s="4"/>
    </row>
    <row r="29" spans="2:6" ht="18.75">
      <c r="B29" s="4"/>
      <c r="C29" s="4"/>
      <c r="D29" s="4"/>
      <c r="E29" s="4"/>
      <c r="F29" s="4"/>
    </row>
    <row r="30" spans="2:6" ht="21">
      <c r="B30" s="14" t="s">
        <v>320</v>
      </c>
      <c r="C30" s="538" t="s">
        <v>321</v>
      </c>
      <c r="D30" s="539"/>
      <c r="E30" s="540" t="s">
        <v>0</v>
      </c>
      <c r="F30" s="541"/>
    </row>
    <row r="31" spans="2:6" ht="18.75">
      <c r="B31" s="4"/>
      <c r="C31" s="9"/>
      <c r="D31" s="10"/>
      <c r="E31" s="4"/>
      <c r="F31" s="4"/>
    </row>
    <row r="32" spans="2:6" ht="18.75">
      <c r="B32" s="11" t="s">
        <v>416</v>
      </c>
      <c r="C32" s="501" t="s">
        <v>494</v>
      </c>
      <c r="D32" s="502"/>
      <c r="E32" s="501" t="s">
        <v>416</v>
      </c>
      <c r="F32" s="533"/>
    </row>
    <row r="33" spans="2:6" ht="18.75" customHeight="1">
      <c r="B33" s="189" t="s">
        <v>407</v>
      </c>
      <c r="C33" s="501" t="s">
        <v>495</v>
      </c>
      <c r="D33" s="502"/>
      <c r="E33" s="501" t="s">
        <v>407</v>
      </c>
      <c r="F33" s="533"/>
    </row>
    <row r="34" spans="2:6" ht="18.75">
      <c r="B34" s="116"/>
      <c r="C34" s="534"/>
      <c r="D34" s="535"/>
      <c r="E34" s="19"/>
      <c r="F34" s="7"/>
    </row>
    <row r="35" spans="2:6" ht="18.75">
      <c r="B35" s="4"/>
      <c r="C35" s="4"/>
      <c r="D35" s="4"/>
      <c r="E35" s="4"/>
      <c r="F35" s="4"/>
    </row>
    <row r="36" spans="2:6" ht="18.75">
      <c r="B36" s="4"/>
      <c r="C36" s="4"/>
      <c r="D36" s="4"/>
      <c r="E36" s="4"/>
      <c r="F36" s="4"/>
    </row>
    <row r="37" spans="2:6" ht="18.75">
      <c r="B37" s="4"/>
      <c r="C37" s="4"/>
      <c r="D37" s="4"/>
      <c r="E37" s="4"/>
      <c r="F37" s="4"/>
    </row>
    <row r="38" spans="2:6" ht="18.75">
      <c r="B38" s="4"/>
      <c r="C38" s="4"/>
      <c r="D38" s="4"/>
      <c r="E38" s="4"/>
      <c r="F38" s="4"/>
    </row>
    <row r="39" spans="2:6" ht="18.75">
      <c r="B39" s="4"/>
      <c r="C39" s="4"/>
      <c r="D39" s="4"/>
      <c r="E39" s="4"/>
      <c r="F39" s="4"/>
    </row>
    <row r="40" spans="2:6" ht="18.75">
      <c r="B40" s="4"/>
      <c r="C40" s="4"/>
      <c r="D40" s="4"/>
      <c r="E40" s="4"/>
      <c r="F40" s="4"/>
    </row>
    <row r="41" spans="2:6" ht="18.75">
      <c r="B41" s="4"/>
      <c r="C41" s="4"/>
      <c r="D41" s="4"/>
      <c r="E41" s="4"/>
      <c r="F41" s="4"/>
    </row>
    <row r="42" spans="2:6" ht="18.75">
      <c r="B42" s="4"/>
      <c r="C42" s="4"/>
      <c r="D42" s="4"/>
      <c r="E42" s="4"/>
      <c r="F42" s="4"/>
    </row>
    <row r="43" spans="2:6" ht="18.75">
      <c r="B43" s="4"/>
      <c r="C43" s="4"/>
      <c r="D43" s="4"/>
      <c r="E43" s="4"/>
      <c r="F43" s="4"/>
    </row>
    <row r="44" spans="2:6" ht="18.75">
      <c r="B44" s="4"/>
      <c r="C44" s="4"/>
      <c r="D44" s="4"/>
      <c r="E44" s="4" t="s">
        <v>543</v>
      </c>
      <c r="F44" s="4"/>
    </row>
    <row r="45" spans="2:6" ht="18.75">
      <c r="B45" s="4"/>
      <c r="C45" s="4"/>
      <c r="D45" s="4"/>
      <c r="E45" s="4" t="s">
        <v>544</v>
      </c>
      <c r="F45" s="4"/>
    </row>
    <row r="46" spans="2:6" ht="23.25">
      <c r="B46" s="187" t="s">
        <v>421</v>
      </c>
      <c r="C46" s="188"/>
      <c r="D46" s="188"/>
      <c r="E46" s="187"/>
      <c r="F46" s="211"/>
    </row>
    <row r="47" spans="2:6" ht="27.75" customHeight="1">
      <c r="B47" s="211" t="s">
        <v>422</v>
      </c>
      <c r="C47" s="211"/>
      <c r="D47" s="211"/>
      <c r="E47" s="7"/>
      <c r="F47" s="7"/>
    </row>
    <row r="48" spans="2:6" ht="27.75" customHeight="1">
      <c r="B48" s="536" t="s">
        <v>15</v>
      </c>
      <c r="C48" s="537"/>
      <c r="D48" s="209" t="s">
        <v>16</v>
      </c>
      <c r="E48" s="3" t="s">
        <v>11</v>
      </c>
      <c r="F48" s="3" t="s">
        <v>12</v>
      </c>
    </row>
    <row r="49" spans="2:6" ht="27.75" customHeight="1">
      <c r="B49" s="15" t="s">
        <v>504</v>
      </c>
      <c r="C49" s="10"/>
      <c r="D49" s="16"/>
      <c r="E49" s="171">
        <v>124500</v>
      </c>
      <c r="F49" s="171"/>
    </row>
    <row r="50" spans="2:6" ht="18.75">
      <c r="B50" s="15"/>
      <c r="C50" s="10"/>
      <c r="D50" s="16"/>
      <c r="E50" s="171"/>
      <c r="F50" s="171"/>
    </row>
    <row r="51" spans="2:6" ht="18.75">
      <c r="B51" s="17" t="s">
        <v>545</v>
      </c>
      <c r="C51" s="10"/>
      <c r="D51" s="16"/>
      <c r="E51" s="171"/>
      <c r="F51" s="171">
        <v>124500</v>
      </c>
    </row>
    <row r="52" spans="2:6" ht="18.75">
      <c r="B52" s="9"/>
      <c r="C52" s="10"/>
      <c r="D52" s="16"/>
      <c r="E52" s="171"/>
      <c r="F52" s="171"/>
    </row>
    <row r="53" spans="2:6" ht="18.75">
      <c r="B53" s="9"/>
      <c r="C53" s="10"/>
      <c r="D53" s="16"/>
      <c r="E53" s="171"/>
      <c r="F53" s="171"/>
    </row>
    <row r="54" spans="2:6" ht="18.75">
      <c r="B54" s="9"/>
      <c r="C54" s="4"/>
      <c r="D54" s="5"/>
      <c r="E54" s="171"/>
      <c r="F54" s="171"/>
    </row>
    <row r="55" spans="2:6" ht="18.75">
      <c r="B55" s="9"/>
      <c r="C55" s="4"/>
      <c r="D55" s="5"/>
      <c r="E55" s="171"/>
      <c r="F55" s="171"/>
    </row>
    <row r="56" spans="2:6" ht="18.75">
      <c r="B56" s="9"/>
      <c r="D56" s="106"/>
      <c r="E56" s="106"/>
      <c r="F56" s="106"/>
    </row>
    <row r="57" spans="2:6" ht="18.75">
      <c r="B57" s="15"/>
      <c r="C57" s="10"/>
      <c r="D57" s="16"/>
      <c r="E57" s="171"/>
      <c r="F57" s="171"/>
    </row>
    <row r="58" spans="2:6" ht="18.75">
      <c r="B58" s="9"/>
      <c r="D58" s="106"/>
      <c r="E58" s="106"/>
      <c r="F58" s="106"/>
    </row>
    <row r="59" spans="2:6" ht="36" customHeight="1">
      <c r="B59" s="17"/>
      <c r="C59" s="10"/>
      <c r="D59" s="16"/>
      <c r="E59" s="171"/>
      <c r="F59" s="171"/>
    </row>
    <row r="60" spans="2:6" ht="18.75">
      <c r="B60" s="9"/>
      <c r="D60" s="5"/>
      <c r="E60" s="106"/>
      <c r="F60" s="171"/>
    </row>
    <row r="61" spans="2:6" ht="18.75">
      <c r="B61" s="9"/>
      <c r="C61" s="10"/>
      <c r="D61" s="16"/>
      <c r="E61" s="171"/>
      <c r="F61" s="171"/>
    </row>
    <row r="62" spans="2:6" ht="18.75">
      <c r="B62" s="18"/>
      <c r="C62" s="10"/>
      <c r="D62" s="16"/>
      <c r="E62" s="172"/>
      <c r="F62" s="172"/>
    </row>
    <row r="63" spans="2:6" ht="19.5" thickBot="1">
      <c r="B63" s="9"/>
      <c r="C63" s="10"/>
      <c r="D63" s="16"/>
      <c r="E63" s="173">
        <f>SUM(E49:E62)</f>
        <v>124500</v>
      </c>
      <c r="F63" s="173">
        <f>SUM(F49:F62)</f>
        <v>124500</v>
      </c>
    </row>
    <row r="64" spans="2:6" ht="19.5" thickTop="1">
      <c r="B64" s="9"/>
      <c r="C64" s="10"/>
      <c r="D64" s="16"/>
      <c r="E64" s="171"/>
      <c r="F64" s="171"/>
    </row>
    <row r="65" spans="2:6" ht="18.75">
      <c r="B65" s="9"/>
      <c r="C65" s="10"/>
      <c r="D65" s="16"/>
      <c r="E65" s="171"/>
      <c r="F65" s="171"/>
    </row>
    <row r="66" spans="2:6" ht="18.75">
      <c r="B66" s="19"/>
      <c r="C66" s="20"/>
      <c r="D66" s="21"/>
      <c r="E66" s="172"/>
      <c r="F66" s="172"/>
    </row>
    <row r="67" spans="2:6" ht="18.75">
      <c r="B67" s="104" t="s">
        <v>342</v>
      </c>
      <c r="C67" s="4"/>
      <c r="D67" s="4"/>
      <c r="E67" s="4"/>
      <c r="F67" s="4"/>
    </row>
    <row r="68" spans="2:6" ht="18.75">
      <c r="B68" s="105" t="s">
        <v>598</v>
      </c>
      <c r="C68" s="4"/>
      <c r="D68" s="4"/>
      <c r="E68" s="4"/>
      <c r="F68" s="4"/>
    </row>
    <row r="69" spans="2:6" ht="18.75">
      <c r="B69" s="105"/>
      <c r="C69" s="4"/>
      <c r="D69" s="4"/>
      <c r="E69" s="4"/>
      <c r="F69" s="4"/>
    </row>
    <row r="70" spans="2:6" ht="18.75">
      <c r="B70" s="105"/>
      <c r="C70" s="4"/>
      <c r="D70" s="4"/>
      <c r="E70" s="4"/>
      <c r="F70" s="4"/>
    </row>
    <row r="71" spans="2:6" ht="18.75">
      <c r="B71" s="4"/>
      <c r="C71" s="4"/>
      <c r="D71" s="4"/>
      <c r="E71" s="4"/>
      <c r="F71" s="4"/>
    </row>
    <row r="72" spans="2:6" ht="18.75">
      <c r="B72" s="4"/>
      <c r="C72" s="4"/>
      <c r="D72" s="4"/>
      <c r="E72" s="4"/>
      <c r="F72" s="4"/>
    </row>
    <row r="73" spans="2:6" ht="21">
      <c r="B73" s="210" t="s">
        <v>320</v>
      </c>
      <c r="C73" s="538" t="s">
        <v>321</v>
      </c>
      <c r="D73" s="539"/>
      <c r="E73" s="540" t="s">
        <v>0</v>
      </c>
      <c r="F73" s="541"/>
    </row>
    <row r="74" spans="2:6" ht="18.75">
      <c r="B74" s="4"/>
      <c r="C74" s="9"/>
      <c r="D74" s="10"/>
      <c r="E74" s="4"/>
      <c r="F74" s="4"/>
    </row>
    <row r="75" spans="2:6" ht="18.75">
      <c r="B75" s="208" t="s">
        <v>416</v>
      </c>
      <c r="C75" s="373" t="s">
        <v>501</v>
      </c>
      <c r="D75" s="374"/>
      <c r="E75" s="501" t="s">
        <v>416</v>
      </c>
      <c r="F75" s="533"/>
    </row>
    <row r="76" spans="2:6" ht="18.75">
      <c r="B76" s="207" t="s">
        <v>407</v>
      </c>
      <c r="C76" s="373" t="s">
        <v>502</v>
      </c>
      <c r="D76" s="374"/>
      <c r="E76" s="501" t="s">
        <v>407</v>
      </c>
      <c r="F76" s="533"/>
    </row>
    <row r="77" spans="2:6" ht="18.75">
      <c r="B77" s="206"/>
      <c r="C77" s="534"/>
      <c r="D77" s="535"/>
      <c r="E77" s="19"/>
      <c r="F77" s="7"/>
    </row>
    <row r="78" spans="2:6" ht="18.75">
      <c r="B78" s="4"/>
      <c r="C78" s="4"/>
      <c r="D78" s="4"/>
      <c r="E78" s="4"/>
      <c r="F78" s="4"/>
    </row>
    <row r="79" spans="2:6" ht="18.75">
      <c r="B79" s="4"/>
      <c r="C79" s="4"/>
      <c r="D79" s="4"/>
      <c r="E79" s="4"/>
      <c r="F79" s="4"/>
    </row>
    <row r="80" spans="2:7" ht="21.75">
      <c r="B80" s="4"/>
      <c r="C80" s="4"/>
      <c r="D80" s="4"/>
      <c r="E80" s="4"/>
      <c r="F80" s="4"/>
      <c r="G80" s="184"/>
    </row>
    <row r="81" spans="2:7" ht="21.75">
      <c r="B81" s="4"/>
      <c r="C81" s="4"/>
      <c r="D81" s="4"/>
      <c r="E81" s="4"/>
      <c r="F81" s="4"/>
      <c r="G81" s="184"/>
    </row>
    <row r="82" spans="2:7" ht="21.75">
      <c r="B82" s="4"/>
      <c r="C82" s="4"/>
      <c r="D82" s="4"/>
      <c r="E82" s="4"/>
      <c r="F82" s="4"/>
      <c r="G82" s="184"/>
    </row>
    <row r="83" spans="2:6" ht="18.75">
      <c r="B83" s="4"/>
      <c r="C83" s="4"/>
      <c r="D83" s="4"/>
      <c r="E83" s="4"/>
      <c r="F83" s="4"/>
    </row>
    <row r="84" spans="2:6" ht="18.75">
      <c r="B84" s="4"/>
      <c r="C84" s="4"/>
      <c r="D84" s="4"/>
      <c r="E84" s="4"/>
      <c r="F84" s="4"/>
    </row>
    <row r="85" spans="2:6" ht="18.75">
      <c r="B85" s="4"/>
      <c r="C85" s="4"/>
      <c r="D85" s="4"/>
      <c r="E85" s="4" t="s">
        <v>516</v>
      </c>
      <c r="F85" s="4"/>
    </row>
    <row r="86" spans="2:6" ht="18.75">
      <c r="B86" s="4"/>
      <c r="C86" s="4"/>
      <c r="D86" s="4"/>
      <c r="E86" s="4" t="s">
        <v>515</v>
      </c>
      <c r="F86" s="4"/>
    </row>
    <row r="87" spans="2:6" ht="23.25">
      <c r="B87" s="187" t="s">
        <v>421</v>
      </c>
      <c r="C87" s="188"/>
      <c r="D87" s="188"/>
      <c r="E87" s="187"/>
      <c r="F87" s="211"/>
    </row>
    <row r="88" spans="2:6" ht="23.25">
      <c r="B88" s="211" t="s">
        <v>422</v>
      </c>
      <c r="C88" s="211"/>
      <c r="D88" s="211"/>
      <c r="E88" s="7"/>
      <c r="F88" s="7"/>
    </row>
    <row r="89" spans="2:6" ht="18.75">
      <c r="B89" s="536" t="s">
        <v>15</v>
      </c>
      <c r="C89" s="537"/>
      <c r="D89" s="383" t="s">
        <v>16</v>
      </c>
      <c r="E89" s="3" t="s">
        <v>11</v>
      </c>
      <c r="F89" s="3" t="s">
        <v>12</v>
      </c>
    </row>
    <row r="90" spans="2:6" ht="18.75">
      <c r="B90" s="15" t="s">
        <v>517</v>
      </c>
      <c r="C90" s="10"/>
      <c r="D90" s="16"/>
      <c r="E90" s="171">
        <v>5000000</v>
      </c>
      <c r="F90" s="171"/>
    </row>
    <row r="91" spans="2:6" ht="18.75">
      <c r="B91" s="390"/>
      <c r="C91" s="10"/>
      <c r="D91" s="16"/>
      <c r="E91" s="171"/>
      <c r="F91" s="171"/>
    </row>
    <row r="92" spans="2:6" ht="18.75">
      <c r="B92" s="389" t="s">
        <v>518</v>
      </c>
      <c r="C92" s="10"/>
      <c r="D92" s="16"/>
      <c r="E92" s="171"/>
      <c r="F92" s="171">
        <v>500000</v>
      </c>
    </row>
    <row r="93" spans="2:6" ht="18.75">
      <c r="B93" s="389"/>
      <c r="C93" s="10"/>
      <c r="D93" s="16"/>
      <c r="E93" s="171"/>
      <c r="F93" s="171"/>
    </row>
    <row r="94" spans="2:6" ht="18.75">
      <c r="B94" s="9"/>
      <c r="C94" s="10"/>
      <c r="D94" s="16"/>
      <c r="E94" s="171"/>
      <c r="F94" s="171"/>
    </row>
    <row r="95" spans="2:6" ht="18.75">
      <c r="B95" s="9"/>
      <c r="C95" s="4"/>
      <c r="D95" s="5"/>
      <c r="E95" s="171"/>
      <c r="F95" s="171"/>
    </row>
    <row r="96" spans="2:6" ht="18.75">
      <c r="B96" s="9"/>
      <c r="C96" s="4"/>
      <c r="D96" s="5"/>
      <c r="E96" s="171"/>
      <c r="F96" s="171"/>
    </row>
    <row r="97" spans="2:6" ht="18.75">
      <c r="B97" s="9"/>
      <c r="D97" s="106"/>
      <c r="E97" s="106"/>
      <c r="F97" s="106"/>
    </row>
    <row r="98" spans="2:6" ht="18.75">
      <c r="B98" s="15"/>
      <c r="C98" s="10"/>
      <c r="D98" s="16"/>
      <c r="E98" s="171"/>
      <c r="F98" s="171"/>
    </row>
    <row r="99" spans="2:6" ht="18.75">
      <c r="B99" s="9"/>
      <c r="D99" s="106"/>
      <c r="E99" s="106"/>
      <c r="F99" s="106"/>
    </row>
    <row r="100" spans="2:6" ht="18.75">
      <c r="B100" s="17"/>
      <c r="C100" s="10"/>
      <c r="D100" s="16"/>
      <c r="E100" s="171"/>
      <c r="F100" s="171"/>
    </row>
    <row r="101" spans="2:6" ht="18.75">
      <c r="B101" s="9"/>
      <c r="D101" s="5"/>
      <c r="E101" s="106"/>
      <c r="F101" s="171"/>
    </row>
    <row r="102" spans="2:6" ht="18.75">
      <c r="B102" s="9"/>
      <c r="C102" s="10"/>
      <c r="D102" s="16"/>
      <c r="E102" s="171"/>
      <c r="F102" s="171"/>
    </row>
    <row r="103" spans="2:6" ht="18.75">
      <c r="B103" s="18"/>
      <c r="C103" s="10"/>
      <c r="D103" s="16"/>
      <c r="E103" s="172"/>
      <c r="F103" s="172"/>
    </row>
    <row r="104" spans="2:6" ht="19.5" thickBot="1">
      <c r="B104" s="9"/>
      <c r="C104" s="10"/>
      <c r="D104" s="16"/>
      <c r="E104" s="173">
        <f>SUM(E90:E103)</f>
        <v>5000000</v>
      </c>
      <c r="F104" s="173">
        <f>SUM(F90:F103)</f>
        <v>500000</v>
      </c>
    </row>
    <row r="105" spans="2:6" ht="19.5" thickTop="1">
      <c r="B105" s="9"/>
      <c r="C105" s="10"/>
      <c r="D105" s="16"/>
      <c r="E105" s="171"/>
      <c r="F105" s="171"/>
    </row>
    <row r="106" spans="2:6" ht="18.75">
      <c r="B106" s="9"/>
      <c r="C106" s="10"/>
      <c r="D106" s="16"/>
      <c r="E106" s="171"/>
      <c r="F106" s="171"/>
    </row>
    <row r="107" spans="2:6" ht="18.75">
      <c r="B107" s="19"/>
      <c r="C107" s="20"/>
      <c r="D107" s="21"/>
      <c r="E107" s="172"/>
      <c r="F107" s="172"/>
    </row>
    <row r="108" spans="2:6" ht="18.75">
      <c r="B108" s="104" t="s">
        <v>342</v>
      </c>
      <c r="C108" s="4"/>
      <c r="D108" s="4"/>
      <c r="E108" s="4"/>
      <c r="F108" s="4"/>
    </row>
    <row r="109" spans="2:6" ht="18.75">
      <c r="B109" s="105" t="s">
        <v>519</v>
      </c>
      <c r="C109" s="4"/>
      <c r="D109" s="4"/>
      <c r="E109" s="4"/>
      <c r="F109" s="4"/>
    </row>
    <row r="110" spans="2:6" ht="18.75">
      <c r="B110" s="105"/>
      <c r="C110" s="4"/>
      <c r="D110" s="4"/>
      <c r="E110" s="4"/>
      <c r="F110" s="4"/>
    </row>
    <row r="111" spans="2:6" ht="18.75">
      <c r="B111" s="105"/>
      <c r="C111" s="4"/>
      <c r="D111" s="4"/>
      <c r="E111" s="4"/>
      <c r="F111" s="4"/>
    </row>
    <row r="112" spans="2:6" ht="18.75">
      <c r="B112" s="4"/>
      <c r="C112" s="4"/>
      <c r="D112" s="4"/>
      <c r="E112" s="4"/>
      <c r="F112" s="4"/>
    </row>
    <row r="113" spans="2:6" ht="18.75">
      <c r="B113" s="4"/>
      <c r="C113" s="4"/>
      <c r="D113" s="4"/>
      <c r="E113" s="4"/>
      <c r="F113" s="4"/>
    </row>
    <row r="114" spans="2:6" ht="21">
      <c r="B114" s="380" t="s">
        <v>320</v>
      </c>
      <c r="C114" s="538" t="s">
        <v>321</v>
      </c>
      <c r="D114" s="539"/>
      <c r="E114" s="540" t="s">
        <v>0</v>
      </c>
      <c r="F114" s="541"/>
    </row>
    <row r="115" spans="2:6" ht="18.75">
      <c r="B115" s="4"/>
      <c r="C115" s="9"/>
      <c r="D115" s="10"/>
      <c r="E115" s="4"/>
      <c r="F115" s="4"/>
    </row>
    <row r="116" spans="2:6" ht="18.75">
      <c r="B116" s="382" t="s">
        <v>416</v>
      </c>
      <c r="C116" s="501" t="s">
        <v>494</v>
      </c>
      <c r="D116" s="502"/>
      <c r="E116" s="501" t="s">
        <v>416</v>
      </c>
      <c r="F116" s="533"/>
    </row>
    <row r="117" spans="2:6" ht="18.75">
      <c r="B117" s="379" t="s">
        <v>407</v>
      </c>
      <c r="C117" s="501" t="s">
        <v>495</v>
      </c>
      <c r="D117" s="502"/>
      <c r="E117" s="501" t="s">
        <v>407</v>
      </c>
      <c r="F117" s="533"/>
    </row>
    <row r="118" spans="2:6" ht="18.75">
      <c r="B118" s="381"/>
      <c r="C118" s="534"/>
      <c r="D118" s="535"/>
      <c r="E118" s="19"/>
      <c r="F118" s="7"/>
    </row>
    <row r="119" spans="2:6" ht="18.75">
      <c r="B119" s="4"/>
      <c r="C119" s="4"/>
      <c r="D119" s="4"/>
      <c r="E119" s="4"/>
      <c r="F119" s="4"/>
    </row>
    <row r="120" spans="2:6" ht="18.75">
      <c r="B120" s="4"/>
      <c r="C120" s="4"/>
      <c r="D120" s="4"/>
      <c r="E120" s="4"/>
      <c r="F120" s="4"/>
    </row>
    <row r="121" spans="2:6" ht="45.75" customHeight="1">
      <c r="B121" s="4"/>
      <c r="C121" s="4"/>
      <c r="D121" s="4"/>
      <c r="E121" s="4"/>
      <c r="F121" s="4"/>
    </row>
    <row r="122" spans="2:6" ht="18.75">
      <c r="B122" s="4"/>
      <c r="C122" s="4"/>
      <c r="D122" s="4"/>
      <c r="E122" s="4"/>
      <c r="F122" s="4"/>
    </row>
    <row r="123" spans="2:6" ht="18.75">
      <c r="B123" s="378"/>
      <c r="C123" s="4"/>
      <c r="D123" s="4"/>
      <c r="E123" s="4"/>
      <c r="F123" s="4"/>
    </row>
    <row r="124" spans="2:6" ht="18.75">
      <c r="B124" s="4"/>
      <c r="C124" s="4"/>
      <c r="D124" s="4"/>
      <c r="E124" s="4"/>
      <c r="F124" s="4"/>
    </row>
    <row r="125" spans="2:6" ht="18.75">
      <c r="B125" s="4"/>
      <c r="C125" s="4"/>
      <c r="D125" s="4"/>
      <c r="E125" s="4" t="s">
        <v>505</v>
      </c>
      <c r="F125" s="4"/>
    </row>
    <row r="126" spans="2:6" ht="18.75">
      <c r="B126" s="4"/>
      <c r="C126" s="4"/>
      <c r="D126" s="4"/>
      <c r="E126" s="4" t="s">
        <v>506</v>
      </c>
      <c r="F126" s="4"/>
    </row>
    <row r="127" spans="2:6" ht="23.25">
      <c r="B127" s="187" t="s">
        <v>421</v>
      </c>
      <c r="C127" s="188"/>
      <c r="D127" s="188"/>
      <c r="E127" s="187"/>
      <c r="F127" s="211"/>
    </row>
    <row r="128" spans="2:6" ht="23.25">
      <c r="B128" s="211" t="s">
        <v>422</v>
      </c>
      <c r="C128" s="211"/>
      <c r="D128" s="211"/>
      <c r="E128" s="7"/>
      <c r="F128" s="7"/>
    </row>
    <row r="129" spans="2:6" ht="18.75">
      <c r="B129" s="536" t="s">
        <v>15</v>
      </c>
      <c r="C129" s="537"/>
      <c r="D129" s="387" t="s">
        <v>16</v>
      </c>
      <c r="E129" s="3" t="s">
        <v>11</v>
      </c>
      <c r="F129" s="3" t="s">
        <v>12</v>
      </c>
    </row>
    <row r="130" spans="2:6" ht="18.75">
      <c r="B130" s="15" t="s">
        <v>504</v>
      </c>
      <c r="C130" s="10"/>
      <c r="D130" s="16">
        <v>22</v>
      </c>
      <c r="E130" s="171">
        <v>276900</v>
      </c>
      <c r="F130" s="171"/>
    </row>
    <row r="131" spans="2:6" ht="18.75">
      <c r="B131" s="15"/>
      <c r="C131" s="10"/>
      <c r="D131" s="16"/>
      <c r="E131" s="171"/>
      <c r="F131" s="171"/>
    </row>
    <row r="132" spans="2:6" ht="18.75">
      <c r="B132" s="389" t="s">
        <v>507</v>
      </c>
      <c r="C132" s="10"/>
      <c r="D132" s="16">
        <v>22</v>
      </c>
      <c r="E132" s="171"/>
      <c r="F132" s="171">
        <v>276900</v>
      </c>
    </row>
    <row r="133" spans="2:6" ht="18.75">
      <c r="B133" s="9"/>
      <c r="C133" s="10"/>
      <c r="D133" s="16"/>
      <c r="E133" s="171"/>
      <c r="F133" s="171"/>
    </row>
    <row r="134" spans="2:6" ht="18.75">
      <c r="B134" s="9"/>
      <c r="C134" s="10"/>
      <c r="D134" s="16"/>
      <c r="E134" s="171"/>
      <c r="F134" s="171"/>
    </row>
    <row r="135" spans="2:6" ht="18.75">
      <c r="B135" s="9"/>
      <c r="C135" s="4"/>
      <c r="D135" s="5"/>
      <c r="E135" s="171"/>
      <c r="F135" s="171"/>
    </row>
    <row r="136" spans="2:6" ht="18.75">
      <c r="B136" s="9"/>
      <c r="C136" s="4"/>
      <c r="D136" s="5"/>
      <c r="E136" s="171"/>
      <c r="F136" s="171"/>
    </row>
    <row r="137" spans="2:6" ht="18.75">
      <c r="B137" s="9"/>
      <c r="C137" s="4"/>
      <c r="D137" s="5"/>
      <c r="E137" s="171"/>
      <c r="F137" s="171"/>
    </row>
    <row r="138" spans="2:6" ht="18.75">
      <c r="B138" s="9"/>
      <c r="C138" s="4"/>
      <c r="D138" s="5"/>
      <c r="E138" s="171"/>
      <c r="F138" s="171"/>
    </row>
    <row r="139" spans="2:6" ht="18.75">
      <c r="B139" s="9"/>
      <c r="C139" s="4"/>
      <c r="D139" s="5"/>
      <c r="E139" s="171"/>
      <c r="F139" s="171"/>
    </row>
    <row r="140" spans="2:6" ht="18.75">
      <c r="B140" s="9"/>
      <c r="D140" s="106"/>
      <c r="E140" s="106"/>
      <c r="F140" s="106"/>
    </row>
    <row r="141" spans="2:6" ht="18.75">
      <c r="B141" s="15"/>
      <c r="C141" s="10"/>
      <c r="D141" s="16"/>
      <c r="E141" s="171"/>
      <c r="F141" s="171"/>
    </row>
    <row r="142" spans="2:6" ht="18.75">
      <c r="B142" s="9"/>
      <c r="D142" s="106"/>
      <c r="E142" s="106"/>
      <c r="F142" s="106"/>
    </row>
    <row r="143" spans="2:6" ht="18.75">
      <c r="B143" s="17"/>
      <c r="C143" s="10"/>
      <c r="D143" s="16"/>
      <c r="E143" s="171"/>
      <c r="F143" s="171"/>
    </row>
    <row r="144" spans="2:6" ht="18.75">
      <c r="B144" s="9"/>
      <c r="D144" s="5"/>
      <c r="E144" s="106"/>
      <c r="F144" s="171"/>
    </row>
    <row r="145" spans="2:6" ht="18.75">
      <c r="B145" s="9"/>
      <c r="C145" s="10"/>
      <c r="D145" s="16"/>
      <c r="E145" s="171"/>
      <c r="F145" s="171"/>
    </row>
    <row r="146" spans="2:6" ht="18.75">
      <c r="B146" s="18"/>
      <c r="C146" s="10"/>
      <c r="D146" s="16"/>
      <c r="E146" s="172"/>
      <c r="F146" s="172"/>
    </row>
    <row r="147" spans="2:6" ht="19.5" thickBot="1">
      <c r="B147" s="9"/>
      <c r="C147" s="10"/>
      <c r="D147" s="16"/>
      <c r="E147" s="173">
        <f>SUM(E130:E146)</f>
        <v>276900</v>
      </c>
      <c r="F147" s="173">
        <f>SUM(F130:F146)</f>
        <v>276900</v>
      </c>
    </row>
    <row r="148" spans="2:6" ht="19.5" thickTop="1">
      <c r="B148" s="9"/>
      <c r="C148" s="10"/>
      <c r="D148" s="16"/>
      <c r="E148" s="171"/>
      <c r="F148" s="171"/>
    </row>
    <row r="149" spans="2:6" ht="18.75">
      <c r="B149" s="9"/>
      <c r="C149" s="10"/>
      <c r="D149" s="16"/>
      <c r="E149" s="171"/>
      <c r="F149" s="171"/>
    </row>
    <row r="150" spans="2:6" ht="18.75">
      <c r="B150" s="19"/>
      <c r="C150" s="20"/>
      <c r="D150" s="21"/>
      <c r="E150" s="172"/>
      <c r="F150" s="172"/>
    </row>
    <row r="151" spans="2:6" ht="18.75">
      <c r="B151" s="104" t="s">
        <v>342</v>
      </c>
      <c r="C151" s="4"/>
      <c r="D151" s="4"/>
      <c r="E151" s="4"/>
      <c r="F151" s="4"/>
    </row>
    <row r="152" spans="2:6" ht="18.75">
      <c r="B152" s="105" t="s">
        <v>508</v>
      </c>
      <c r="C152" s="4"/>
      <c r="D152" s="4"/>
      <c r="E152" s="4"/>
      <c r="F152" s="4"/>
    </row>
    <row r="153" spans="2:6" ht="18.75">
      <c r="B153" s="4"/>
      <c r="C153" s="4"/>
      <c r="D153" s="4"/>
      <c r="E153" s="4"/>
      <c r="F153" s="4"/>
    </row>
    <row r="154" spans="2:6" ht="21">
      <c r="B154" s="388" t="s">
        <v>320</v>
      </c>
      <c r="C154" s="538" t="s">
        <v>321</v>
      </c>
      <c r="D154" s="539"/>
      <c r="E154" s="540" t="s">
        <v>0</v>
      </c>
      <c r="F154" s="541"/>
    </row>
    <row r="155" spans="2:6" ht="18.75">
      <c r="B155" s="4"/>
      <c r="C155" s="9"/>
      <c r="D155" s="10"/>
      <c r="E155" s="4"/>
      <c r="F155" s="4"/>
    </row>
    <row r="156" spans="2:6" ht="18.75">
      <c r="B156" s="385" t="s">
        <v>416</v>
      </c>
      <c r="C156" s="501" t="s">
        <v>494</v>
      </c>
      <c r="D156" s="502"/>
      <c r="E156" s="501" t="s">
        <v>416</v>
      </c>
      <c r="F156" s="533"/>
    </row>
    <row r="157" spans="2:6" ht="18.75">
      <c r="B157" s="384" t="s">
        <v>407</v>
      </c>
      <c r="C157" s="501" t="s">
        <v>495</v>
      </c>
      <c r="D157" s="502"/>
      <c r="E157" s="501" t="s">
        <v>407</v>
      </c>
      <c r="F157" s="533"/>
    </row>
    <row r="158" spans="2:6" ht="18.75">
      <c r="B158" s="386"/>
      <c r="C158" s="534"/>
      <c r="D158" s="535"/>
      <c r="E158" s="19"/>
      <c r="F158" s="7"/>
    </row>
  </sheetData>
  <sheetProtection/>
  <mergeCells count="30">
    <mergeCell ref="B48:C48"/>
    <mergeCell ref="C33:D33"/>
    <mergeCell ref="C34:D34"/>
    <mergeCell ref="E33:F33"/>
    <mergeCell ref="B5:C5"/>
    <mergeCell ref="C30:D30"/>
    <mergeCell ref="E30:F30"/>
    <mergeCell ref="C32:D32"/>
    <mergeCell ref="E32:F32"/>
    <mergeCell ref="C73:D73"/>
    <mergeCell ref="E73:F73"/>
    <mergeCell ref="C77:D77"/>
    <mergeCell ref="E76:F76"/>
    <mergeCell ref="E75:F75"/>
    <mergeCell ref="C117:D117"/>
    <mergeCell ref="E117:F117"/>
    <mergeCell ref="C118:D118"/>
    <mergeCell ref="B89:C89"/>
    <mergeCell ref="C114:D114"/>
    <mergeCell ref="E114:F114"/>
    <mergeCell ref="C116:D116"/>
    <mergeCell ref="E116:F116"/>
    <mergeCell ref="C157:D157"/>
    <mergeCell ref="E157:F157"/>
    <mergeCell ref="C158:D158"/>
    <mergeCell ref="B129:C129"/>
    <mergeCell ref="C154:D154"/>
    <mergeCell ref="E154:F154"/>
    <mergeCell ref="C156:D156"/>
    <mergeCell ref="E156:F156"/>
  </mergeCells>
  <printOptions/>
  <pageMargins left="0.29" right="0.35433070866141736" top="0.64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B1:H14"/>
  <sheetViews>
    <sheetView zoomScalePageLayoutView="0" workbookViewId="0" topLeftCell="A1">
      <selection activeCell="J10" sqref="J10"/>
    </sheetView>
  </sheetViews>
  <sheetFormatPr defaultColWidth="9.140625" defaultRowHeight="21.75"/>
  <cols>
    <col min="1" max="2" width="7.00390625" style="1" customWidth="1"/>
    <col min="3" max="3" width="8.140625" style="1" customWidth="1"/>
    <col min="4" max="4" width="51.7109375" style="1" customWidth="1"/>
    <col min="5" max="5" width="12.7109375" style="6" customWidth="1"/>
    <col min="6" max="16384" width="9.140625" style="1" customWidth="1"/>
  </cols>
  <sheetData>
    <row r="1" spans="3:8" ht="18.75">
      <c r="C1" s="579" t="s">
        <v>81</v>
      </c>
      <c r="D1" s="579"/>
      <c r="E1" s="579"/>
      <c r="F1" s="367"/>
      <c r="G1" s="367"/>
      <c r="H1" s="367"/>
    </row>
    <row r="2" spans="3:8" ht="18.75">
      <c r="C2" s="579" t="s">
        <v>138</v>
      </c>
      <c r="D2" s="579"/>
      <c r="E2" s="579"/>
      <c r="F2" s="367"/>
      <c r="G2" s="367"/>
      <c r="H2" s="367"/>
    </row>
    <row r="3" spans="3:8" ht="18.75">
      <c r="C3" s="579" t="s">
        <v>520</v>
      </c>
      <c r="D3" s="579"/>
      <c r="E3" s="579"/>
      <c r="F3" s="367"/>
      <c r="G3" s="367"/>
      <c r="H3" s="367"/>
    </row>
    <row r="5" spans="2:5" ht="18.75">
      <c r="B5" s="369" t="s">
        <v>139</v>
      </c>
      <c r="C5" s="3" t="s">
        <v>452</v>
      </c>
      <c r="D5" s="3" t="s">
        <v>15</v>
      </c>
      <c r="E5" s="368" t="s">
        <v>4</v>
      </c>
    </row>
    <row r="6" spans="2:5" ht="18.75">
      <c r="B6" s="369">
        <v>1</v>
      </c>
      <c r="C6" s="375">
        <v>2</v>
      </c>
      <c r="D6" s="369" t="s">
        <v>491</v>
      </c>
      <c r="E6" s="296">
        <v>89000</v>
      </c>
    </row>
    <row r="7" spans="2:5" ht="18.75">
      <c r="B7" s="369">
        <v>2</v>
      </c>
      <c r="C7" s="375">
        <v>3</v>
      </c>
      <c r="D7" s="369" t="s">
        <v>490</v>
      </c>
      <c r="E7" s="296">
        <v>96000</v>
      </c>
    </row>
    <row r="8" spans="2:5" ht="18.75">
      <c r="B8" s="369">
        <v>3</v>
      </c>
      <c r="C8" s="375">
        <v>4</v>
      </c>
      <c r="D8" s="369" t="s">
        <v>487</v>
      </c>
      <c r="E8" s="296">
        <v>79104</v>
      </c>
    </row>
    <row r="9" spans="2:5" ht="18.75">
      <c r="B9" s="369">
        <v>4</v>
      </c>
      <c r="C9" s="375">
        <v>5</v>
      </c>
      <c r="D9" s="369" t="s">
        <v>486</v>
      </c>
      <c r="E9" s="296">
        <v>89000</v>
      </c>
    </row>
    <row r="10" spans="2:5" ht="18.75">
      <c r="B10" s="369">
        <v>5</v>
      </c>
      <c r="C10" s="375">
        <v>6</v>
      </c>
      <c r="D10" s="369" t="s">
        <v>488</v>
      </c>
      <c r="E10" s="296">
        <v>96000</v>
      </c>
    </row>
    <row r="11" spans="2:5" ht="18.75">
      <c r="B11" s="369">
        <v>6</v>
      </c>
      <c r="C11" s="375">
        <v>7</v>
      </c>
      <c r="D11" s="369" t="s">
        <v>492</v>
      </c>
      <c r="E11" s="296">
        <v>94500</v>
      </c>
    </row>
    <row r="12" spans="2:5" ht="18.75">
      <c r="B12" s="369">
        <v>7</v>
      </c>
      <c r="C12" s="375">
        <v>9</v>
      </c>
      <c r="D12" s="369" t="s">
        <v>489</v>
      </c>
      <c r="E12" s="296">
        <v>89000</v>
      </c>
    </row>
    <row r="13" spans="2:5" ht="18.75">
      <c r="B13" s="369">
        <v>8</v>
      </c>
      <c r="C13" s="375">
        <v>10</v>
      </c>
      <c r="D13" s="369" t="s">
        <v>493</v>
      </c>
      <c r="E13" s="296">
        <v>97500</v>
      </c>
    </row>
    <row r="14" spans="3:5" ht="18.75">
      <c r="C14" s="536" t="s">
        <v>65</v>
      </c>
      <c r="D14" s="537"/>
      <c r="E14" s="296">
        <f>SUM(E6:E13)</f>
        <v>730104</v>
      </c>
    </row>
  </sheetData>
  <sheetProtection/>
  <mergeCells count="4">
    <mergeCell ref="C14:D14"/>
    <mergeCell ref="C3:E3"/>
    <mergeCell ref="C2:E2"/>
    <mergeCell ref="C1:E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B1:M200"/>
  <sheetViews>
    <sheetView zoomScalePageLayoutView="0" workbookViewId="0" topLeftCell="A1">
      <selection activeCell="E21" sqref="E21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6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6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7"/>
      <c r="C1" s="7"/>
      <c r="D1" s="57"/>
      <c r="E1" s="7"/>
      <c r="F1" s="4"/>
    </row>
    <row r="2" spans="2:7" ht="18" customHeight="1">
      <c r="B2" s="22" t="s">
        <v>96</v>
      </c>
      <c r="C2" s="22"/>
      <c r="D2" s="65" t="s">
        <v>97</v>
      </c>
      <c r="F2" s="66"/>
      <c r="G2" s="66"/>
    </row>
    <row r="3" spans="4:6" ht="24" customHeight="1">
      <c r="D3" s="65" t="s">
        <v>349</v>
      </c>
      <c r="E3" s="22"/>
      <c r="F3" s="22"/>
    </row>
    <row r="4" spans="2:4" ht="23.25" customHeight="1">
      <c r="B4" s="22" t="s">
        <v>47</v>
      </c>
      <c r="C4" s="22"/>
      <c r="D4" s="65" t="s">
        <v>306</v>
      </c>
    </row>
    <row r="5" spans="4:6" ht="21" customHeight="1">
      <c r="D5" s="65" t="s">
        <v>297</v>
      </c>
      <c r="E5" s="22"/>
      <c r="F5" s="22"/>
    </row>
    <row r="6" spans="2:7" ht="6" customHeight="1">
      <c r="B6" s="7"/>
      <c r="C6" s="7"/>
      <c r="D6" s="8"/>
      <c r="E6" s="7"/>
      <c r="F6" s="7"/>
      <c r="G6" s="7"/>
    </row>
    <row r="7" spans="2:6" ht="23.25" customHeight="1">
      <c r="B7" s="1" t="s">
        <v>388</v>
      </c>
      <c r="E7" s="67"/>
      <c r="F7" s="68">
        <v>19565.58</v>
      </c>
    </row>
    <row r="8" spans="2:6" ht="21.75" customHeight="1">
      <c r="B8" s="1" t="s">
        <v>48</v>
      </c>
      <c r="E8" s="9"/>
      <c r="F8" s="69"/>
    </row>
    <row r="9" spans="2:6" ht="21.75" customHeight="1">
      <c r="B9" s="69" t="s">
        <v>350</v>
      </c>
      <c r="C9" s="70" t="s">
        <v>49</v>
      </c>
      <c r="D9" s="71" t="s">
        <v>4</v>
      </c>
      <c r="E9" s="9"/>
      <c r="F9" s="69"/>
    </row>
    <row r="10" spans="2:6" ht="21" customHeight="1">
      <c r="B10" s="72"/>
      <c r="C10" s="72"/>
      <c r="E10" s="9"/>
      <c r="F10" s="73">
        <f>D10</f>
        <v>0</v>
      </c>
    </row>
    <row r="11" spans="2:6" ht="18.75">
      <c r="B11" s="1" t="s">
        <v>50</v>
      </c>
      <c r="E11" s="9"/>
      <c r="F11" s="69"/>
    </row>
    <row r="12" spans="2:6" ht="18.75">
      <c r="B12" s="70" t="s">
        <v>10</v>
      </c>
      <c r="C12" s="70" t="s">
        <v>3</v>
      </c>
      <c r="D12" s="74" t="s">
        <v>4</v>
      </c>
      <c r="E12" s="9"/>
      <c r="F12" s="69"/>
    </row>
    <row r="13" spans="2:6" ht="18.75">
      <c r="B13" s="75"/>
      <c r="C13" s="69"/>
      <c r="D13" s="76"/>
      <c r="E13" s="9"/>
      <c r="F13" s="77">
        <f>D13</f>
        <v>0</v>
      </c>
    </row>
    <row r="14" spans="2:6" ht="21.75">
      <c r="B14" s="1" t="s">
        <v>131</v>
      </c>
      <c r="E14" s="9"/>
      <c r="F14" s="77">
        <v>0</v>
      </c>
    </row>
    <row r="15" spans="2:6" ht="21.75">
      <c r="B15" s="72"/>
      <c r="E15" s="9"/>
      <c r="F15" s="77">
        <f>SUM(D15)</f>
        <v>0</v>
      </c>
    </row>
    <row r="16" spans="2:6" ht="18.75">
      <c r="B16" s="72"/>
      <c r="E16" s="9"/>
      <c r="F16" s="77">
        <f>SUM(D16)</f>
        <v>0</v>
      </c>
    </row>
    <row r="17" spans="2:6" ht="18.75">
      <c r="B17" s="72"/>
      <c r="E17" s="9"/>
      <c r="F17" s="77">
        <f>SUM(D17)</f>
        <v>0</v>
      </c>
    </row>
    <row r="18" spans="5:6" ht="18.75">
      <c r="E18" s="9"/>
      <c r="F18" s="77"/>
    </row>
    <row r="19" spans="5:6" ht="18.75">
      <c r="E19" s="9"/>
      <c r="F19" s="77"/>
    </row>
    <row r="20" spans="5:6" ht="18.75">
      <c r="E20" s="9"/>
      <c r="F20" s="77"/>
    </row>
    <row r="21" spans="5:6" ht="18.75">
      <c r="E21" s="9"/>
      <c r="F21" s="77"/>
    </row>
    <row r="22" spans="5:6" ht="18.75">
      <c r="E22" s="9"/>
      <c r="F22" s="77"/>
    </row>
    <row r="23" spans="5:6" ht="18.75">
      <c r="E23" s="9"/>
      <c r="F23" s="77"/>
    </row>
    <row r="24" spans="2:10" ht="18.75">
      <c r="B24" s="1" t="s">
        <v>110</v>
      </c>
      <c r="E24" s="9"/>
      <c r="F24" s="76"/>
      <c r="J24" s="6"/>
    </row>
    <row r="25" spans="2:6" ht="18.75">
      <c r="B25" s="1" t="s">
        <v>111</v>
      </c>
      <c r="E25" s="9"/>
      <c r="F25" s="76">
        <v>0</v>
      </c>
    </row>
    <row r="26" spans="5:10" ht="18.75">
      <c r="E26" s="9"/>
      <c r="F26" s="76">
        <v>0</v>
      </c>
      <c r="J26" s="53"/>
    </row>
    <row r="27" spans="2:6" ht="18.75">
      <c r="B27" s="1" t="s">
        <v>390</v>
      </c>
      <c r="D27" s="78"/>
      <c r="E27" s="9"/>
      <c r="F27" s="79">
        <f>F7-F15-F16-F17</f>
        <v>19565.58</v>
      </c>
    </row>
    <row r="28" spans="5:7" ht="8.25" customHeight="1">
      <c r="E28" s="19"/>
      <c r="F28" s="80"/>
      <c r="G28" s="7"/>
    </row>
    <row r="29" spans="2:6" ht="21" customHeight="1">
      <c r="B29" s="66" t="s">
        <v>51</v>
      </c>
      <c r="C29" s="66"/>
      <c r="D29" s="81"/>
      <c r="E29" s="67" t="s">
        <v>53</v>
      </c>
      <c r="F29" s="4"/>
    </row>
    <row r="30" spans="2:10" ht="18.75">
      <c r="B30" s="4" t="s">
        <v>52</v>
      </c>
      <c r="C30" s="4"/>
      <c r="D30" s="56"/>
      <c r="E30" s="9" t="s">
        <v>52</v>
      </c>
      <c r="F30" s="4"/>
      <c r="J30" s="6"/>
    </row>
    <row r="31" spans="2:10" ht="18.75">
      <c r="B31" s="4" t="s">
        <v>137</v>
      </c>
      <c r="C31" s="4"/>
      <c r="D31" s="56"/>
      <c r="E31" s="9" t="s">
        <v>385</v>
      </c>
      <c r="F31" s="4"/>
      <c r="J31" s="53"/>
    </row>
    <row r="32" spans="2:6" ht="18.75">
      <c r="B32" s="4" t="s">
        <v>136</v>
      </c>
      <c r="C32" s="4"/>
      <c r="D32" s="56"/>
      <c r="E32" s="9" t="s">
        <v>386</v>
      </c>
      <c r="F32" s="4"/>
    </row>
    <row r="33" spans="2:6" ht="18.75">
      <c r="B33" s="4" t="s">
        <v>389</v>
      </c>
      <c r="C33" s="4"/>
      <c r="D33" s="56"/>
      <c r="E33" s="9" t="str">
        <f>B33</f>
        <v>วันที่     31  ตุลาคม   2554</v>
      </c>
      <c r="F33" s="4"/>
    </row>
    <row r="34" spans="2:7" ht="18.75">
      <c r="B34" s="7"/>
      <c r="C34" s="7"/>
      <c r="D34" s="57"/>
      <c r="E34" s="19"/>
      <c r="F34" s="7"/>
      <c r="G34" s="7"/>
    </row>
    <row r="200" ht="18.75">
      <c r="M200" s="1">
        <v>0</v>
      </c>
    </row>
  </sheetData>
  <sheetProtection/>
  <printOptions/>
  <pageMargins left="0.6" right="0" top="0.89" bottom="0.31" header="0.22" footer="0.2"/>
  <pageSetup horizontalDpi="600" verticalDpi="600" orientation="portrait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A1:K30"/>
  <sheetViews>
    <sheetView zoomScalePageLayoutView="0" workbookViewId="0" topLeftCell="A7">
      <selection activeCell="K28" sqref="K28"/>
    </sheetView>
  </sheetViews>
  <sheetFormatPr defaultColWidth="9.140625" defaultRowHeight="21.75"/>
  <cols>
    <col min="1" max="1" width="7.7109375" style="1" customWidth="1"/>
    <col min="2" max="2" width="11.421875" style="1" customWidth="1"/>
    <col min="3" max="3" width="9.140625" style="1" customWidth="1"/>
    <col min="4" max="4" width="10.421875" style="6" customWidth="1"/>
    <col min="5" max="5" width="19.140625" style="1" customWidth="1"/>
    <col min="6" max="7" width="9.140625" style="1" customWidth="1"/>
    <col min="8" max="8" width="14.28125" style="6" customWidth="1"/>
    <col min="9" max="9" width="9.140625" style="1" customWidth="1"/>
    <col min="10" max="10" width="20.8515625" style="1" customWidth="1"/>
    <col min="11" max="16384" width="9.140625" style="1" customWidth="1"/>
  </cols>
  <sheetData>
    <row r="1" spans="1:11" ht="23.25">
      <c r="A1" s="551" t="s">
        <v>81</v>
      </c>
      <c r="B1" s="551"/>
      <c r="C1" s="551"/>
      <c r="D1" s="551"/>
      <c r="E1" s="551"/>
      <c r="F1" s="551"/>
      <c r="G1" s="551"/>
      <c r="H1" s="551"/>
      <c r="I1" s="551"/>
      <c r="J1" s="551"/>
      <c r="K1" s="52"/>
    </row>
    <row r="2" spans="1:11" ht="23.25">
      <c r="A2" s="551" t="s">
        <v>284</v>
      </c>
      <c r="B2" s="551"/>
      <c r="C2" s="551"/>
      <c r="D2" s="551"/>
      <c r="E2" s="551"/>
      <c r="F2" s="551"/>
      <c r="G2" s="551"/>
      <c r="H2" s="551"/>
      <c r="I2" s="551"/>
      <c r="J2" s="551"/>
      <c r="K2" s="52"/>
    </row>
    <row r="3" spans="1:11" ht="23.25">
      <c r="A3" s="551" t="s">
        <v>379</v>
      </c>
      <c r="B3" s="551"/>
      <c r="C3" s="551"/>
      <c r="D3" s="551"/>
      <c r="E3" s="551"/>
      <c r="F3" s="551"/>
      <c r="G3" s="551"/>
      <c r="H3" s="551"/>
      <c r="I3" s="551"/>
      <c r="J3" s="551"/>
      <c r="K3" s="52"/>
    </row>
    <row r="5" spans="1:8" ht="18.75">
      <c r="A5" s="22" t="s">
        <v>285</v>
      </c>
      <c r="B5" s="4"/>
      <c r="C5" s="4"/>
      <c r="D5" s="4"/>
      <c r="E5" s="11" t="s">
        <v>24</v>
      </c>
      <c r="F5" s="4"/>
      <c r="G5" s="4"/>
      <c r="H5" s="54" t="s">
        <v>286</v>
      </c>
    </row>
    <row r="6" spans="2:8" ht="18.75">
      <c r="B6" s="58" t="s">
        <v>287</v>
      </c>
      <c r="C6" s="58"/>
      <c r="D6" s="59"/>
      <c r="E6" s="59" t="e">
        <f>#REF!+#REF!+#REF!+#REF!+#REF!</f>
        <v>#REF!</v>
      </c>
      <c r="F6" s="58"/>
      <c r="G6" s="58"/>
      <c r="H6" s="59" t="e">
        <f>#REF!+#REF!+#REF!+#REF!+#REF!</f>
        <v>#REF!</v>
      </c>
    </row>
    <row r="7" spans="2:8" ht="18.75">
      <c r="B7" s="60" t="s">
        <v>288</v>
      </c>
      <c r="C7" s="60"/>
      <c r="D7" s="61"/>
      <c r="E7" s="61" t="e">
        <f>#REF!</f>
        <v>#REF!</v>
      </c>
      <c r="F7" s="60"/>
      <c r="G7" s="60"/>
      <c r="H7" s="61" t="e">
        <f>#REF!</f>
        <v>#REF!</v>
      </c>
    </row>
    <row r="8" spans="2:8" ht="18.75">
      <c r="B8" s="60" t="s">
        <v>289</v>
      </c>
      <c r="C8" s="60"/>
      <c r="D8" s="61"/>
      <c r="E8" s="61" t="e">
        <f>#REF!</f>
        <v>#REF!</v>
      </c>
      <c r="F8" s="60"/>
      <c r="G8" s="60"/>
      <c r="H8" s="61" t="e">
        <f>#REF!</f>
        <v>#REF!</v>
      </c>
    </row>
    <row r="9" spans="2:8" ht="18.75">
      <c r="B9" s="60" t="s">
        <v>290</v>
      </c>
      <c r="C9" s="60"/>
      <c r="D9" s="61"/>
      <c r="E9" s="61" t="e">
        <f>#REF!</f>
        <v>#REF!</v>
      </c>
      <c r="F9" s="60"/>
      <c r="G9" s="60"/>
      <c r="H9" s="61" t="e">
        <f>#REF!</f>
        <v>#REF!</v>
      </c>
    </row>
    <row r="10" spans="2:8" ht="18.75">
      <c r="B10" s="60" t="s">
        <v>324</v>
      </c>
      <c r="C10" s="60"/>
      <c r="D10" s="61"/>
      <c r="E10" s="61" t="e">
        <f>#REF!</f>
        <v>#REF!</v>
      </c>
      <c r="F10" s="60"/>
      <c r="G10" s="60"/>
      <c r="H10" s="61" t="e">
        <f>#REF!</f>
        <v>#REF!</v>
      </c>
    </row>
    <row r="11" spans="2:8" ht="18.75">
      <c r="B11" s="60" t="s">
        <v>325</v>
      </c>
      <c r="C11" s="60"/>
      <c r="D11" s="61"/>
      <c r="E11" s="61" t="e">
        <f>#REF!</f>
        <v>#REF!</v>
      </c>
      <c r="F11" s="60"/>
      <c r="G11" s="60"/>
      <c r="H11" s="61" t="e">
        <f>#REF!</f>
        <v>#REF!</v>
      </c>
    </row>
    <row r="12" spans="2:8" ht="18.75">
      <c r="B12" s="60" t="s">
        <v>80</v>
      </c>
      <c r="C12" s="60"/>
      <c r="D12" s="61"/>
      <c r="E12" s="61">
        <v>0</v>
      </c>
      <c r="F12" s="60"/>
      <c r="G12" s="60"/>
      <c r="H12" s="61" t="e">
        <f>#REF!</f>
        <v>#REF!</v>
      </c>
    </row>
    <row r="13" spans="2:8" ht="18.75">
      <c r="B13" s="4"/>
      <c r="C13" s="4"/>
      <c r="D13" s="56"/>
      <c r="E13" s="56"/>
      <c r="F13" s="4"/>
      <c r="G13" s="4"/>
      <c r="H13" s="56"/>
    </row>
    <row r="14" spans="4:8" ht="19.5" thickBot="1">
      <c r="D14" s="22" t="s">
        <v>65</v>
      </c>
      <c r="E14" s="55" t="e">
        <f>SUM(E6:E12)</f>
        <v>#REF!</v>
      </c>
      <c r="H14" s="55" t="e">
        <f>SUM(H6:H12)</f>
        <v>#REF!</v>
      </c>
    </row>
    <row r="15" ht="19.5" thickTop="1">
      <c r="E15" s="6"/>
    </row>
    <row r="16" ht="18.75">
      <c r="E16" s="6"/>
    </row>
    <row r="17" spans="1:8" ht="18.75">
      <c r="A17" s="22" t="s">
        <v>34</v>
      </c>
      <c r="B17" s="4"/>
      <c r="C17" s="4"/>
      <c r="D17" s="56"/>
      <c r="E17" s="11" t="s">
        <v>24</v>
      </c>
      <c r="F17" s="4"/>
      <c r="G17" s="4"/>
      <c r="H17" s="54" t="s">
        <v>286</v>
      </c>
    </row>
    <row r="18" spans="2:8" ht="18.75">
      <c r="B18" s="58" t="s">
        <v>291</v>
      </c>
      <c r="C18" s="58"/>
      <c r="D18" s="59"/>
      <c r="E18" s="59" t="e">
        <f>#REF!+#REF!+#REF!+#REF!+#REF!+#REF!+#REF!+#REF!+#REF!+#REF!+#REF!+#REF!</f>
        <v>#REF!</v>
      </c>
      <c r="F18" s="58"/>
      <c r="G18" s="58"/>
      <c r="H18" s="59" t="e">
        <f>#REF!+#REF!+#REF!+#REF!+#REF!+#REF!+#REF!+#REF!+#REF!+#REF!+#REF!+#REF!</f>
        <v>#REF!</v>
      </c>
    </row>
    <row r="19" spans="2:8" ht="18.75">
      <c r="B19" s="58" t="s">
        <v>323</v>
      </c>
      <c r="C19" s="58"/>
      <c r="D19" s="59"/>
      <c r="E19" s="59" t="e">
        <f>#REF!+#REF!+#REF!+#REF!+#REF!+#REF!</f>
        <v>#REF!</v>
      </c>
      <c r="F19" s="58"/>
      <c r="G19" s="58"/>
      <c r="H19" s="59" t="e">
        <f>#REF!+#REF!+#REF!+#REF!+#REF!+#REF!</f>
        <v>#REF!</v>
      </c>
    </row>
    <row r="20" spans="2:8" ht="18.75">
      <c r="B20" s="60" t="s">
        <v>292</v>
      </c>
      <c r="C20" s="60"/>
      <c r="D20" s="61"/>
      <c r="E20" s="61" t="e">
        <f>#REF!</f>
        <v>#REF!</v>
      </c>
      <c r="F20" s="60"/>
      <c r="G20" s="60"/>
      <c r="H20" s="61" t="e">
        <f>#REF!</f>
        <v>#REF!</v>
      </c>
    </row>
    <row r="21" spans="2:8" ht="18.75">
      <c r="B21" s="60" t="s">
        <v>293</v>
      </c>
      <c r="C21" s="60"/>
      <c r="D21" s="61"/>
      <c r="E21" s="61" t="e">
        <f>#REF!</f>
        <v>#REF!</v>
      </c>
      <c r="F21" s="60"/>
      <c r="G21" s="60"/>
      <c r="H21" s="61" t="e">
        <f>#REF!</f>
        <v>#REF!</v>
      </c>
    </row>
    <row r="22" spans="2:8" ht="18.75">
      <c r="B22" s="60" t="s">
        <v>295</v>
      </c>
      <c r="C22" s="60"/>
      <c r="D22" s="61"/>
      <c r="E22" s="61">
        <v>0</v>
      </c>
      <c r="F22" s="60"/>
      <c r="G22" s="60"/>
      <c r="H22" s="61" t="e">
        <f>#REF!+#REF!</f>
        <v>#REF!</v>
      </c>
    </row>
    <row r="23" spans="2:8" ht="18.75">
      <c r="B23" s="60" t="s">
        <v>326</v>
      </c>
      <c r="C23" s="60"/>
      <c r="D23" s="61"/>
      <c r="E23" s="61" t="e">
        <f>#REF!</f>
        <v>#REF!</v>
      </c>
      <c r="F23" s="60"/>
      <c r="G23" s="60"/>
      <c r="H23" s="61" t="e">
        <f>#REF!</f>
        <v>#REF!</v>
      </c>
    </row>
    <row r="24" spans="2:8" ht="18.75">
      <c r="B24" s="60" t="s">
        <v>327</v>
      </c>
      <c r="C24" s="60"/>
      <c r="D24" s="61"/>
      <c r="E24" s="61"/>
      <c r="F24" s="60"/>
      <c r="G24" s="60"/>
      <c r="H24" s="61"/>
    </row>
    <row r="25" spans="2:8" ht="18.75">
      <c r="B25" s="60" t="s">
        <v>294</v>
      </c>
      <c r="C25" s="60"/>
      <c r="D25" s="61"/>
      <c r="E25" s="61">
        <v>0</v>
      </c>
      <c r="F25" s="60"/>
      <c r="G25" s="60"/>
      <c r="H25" s="61">
        <v>0</v>
      </c>
    </row>
    <row r="26" spans="2:8" ht="18.75">
      <c r="B26" s="60" t="s">
        <v>140</v>
      </c>
      <c r="C26" s="60"/>
      <c r="D26" s="61"/>
      <c r="E26" s="61">
        <v>0</v>
      </c>
      <c r="F26" s="60"/>
      <c r="G26" s="60"/>
      <c r="H26" s="61" t="e">
        <f>#REF!+#REF!</f>
        <v>#REF!</v>
      </c>
    </row>
    <row r="27" spans="2:8" ht="18.75">
      <c r="B27" s="60" t="s">
        <v>82</v>
      </c>
      <c r="C27" s="60"/>
      <c r="D27" s="61"/>
      <c r="E27" s="61">
        <v>0</v>
      </c>
      <c r="F27" s="60"/>
      <c r="G27" s="60"/>
      <c r="H27" s="61" t="e">
        <f>#REF!+#REF!</f>
        <v>#REF!</v>
      </c>
    </row>
    <row r="28" spans="4:8" ht="19.5" thickBot="1">
      <c r="D28" s="22" t="s">
        <v>65</v>
      </c>
      <c r="E28" s="55" t="e">
        <f>SUM(E18:E25)</f>
        <v>#REF!</v>
      </c>
      <c r="H28" s="55" t="e">
        <f>SUM(H18:H27)</f>
        <v>#REF!</v>
      </c>
    </row>
    <row r="29" spans="2:10" ht="20.25" thickBot="1" thickTop="1">
      <c r="B29" s="62" t="s">
        <v>296</v>
      </c>
      <c r="C29" s="62"/>
      <c r="D29" s="63"/>
      <c r="E29" s="64" t="e">
        <f>E14-E28</f>
        <v>#REF!</v>
      </c>
      <c r="F29" s="63"/>
      <c r="G29" s="63"/>
      <c r="H29" s="64" t="e">
        <f>H14-H28</f>
        <v>#REF!</v>
      </c>
      <c r="J29" s="22"/>
    </row>
    <row r="30" ht="19.5" thickTop="1">
      <c r="E30" s="6"/>
    </row>
  </sheetData>
  <sheetProtection/>
  <mergeCells count="3">
    <mergeCell ref="A3:J3"/>
    <mergeCell ref="A2:J2"/>
    <mergeCell ref="A1:J1"/>
  </mergeCells>
  <printOptions/>
  <pageMargins left="0.6" right="0" top="0.34" bottom="0.84" header="0.2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1:G119"/>
  <sheetViews>
    <sheetView zoomScalePageLayoutView="0" workbookViewId="0" topLeftCell="A27">
      <selection activeCell="G34" sqref="G34"/>
    </sheetView>
  </sheetViews>
  <sheetFormatPr defaultColWidth="9.140625" defaultRowHeight="21.75"/>
  <cols>
    <col min="1" max="1" width="3.57421875" style="467" customWidth="1"/>
    <col min="2" max="2" width="39.7109375" style="467" customWidth="1"/>
    <col min="3" max="3" width="11.7109375" style="467" customWidth="1"/>
    <col min="4" max="5" width="21.421875" style="497" customWidth="1"/>
    <col min="6" max="6" width="13.00390625" style="466" customWidth="1"/>
    <col min="7" max="7" width="13.8515625" style="467" customWidth="1"/>
    <col min="8" max="16384" width="9.140625" style="467" customWidth="1"/>
  </cols>
  <sheetData>
    <row r="1" spans="2:5" ht="18" customHeight="1">
      <c r="B1" s="542" t="s">
        <v>79</v>
      </c>
      <c r="C1" s="542"/>
      <c r="D1" s="542"/>
      <c r="E1" s="542"/>
    </row>
    <row r="2" spans="2:5" ht="18" customHeight="1">
      <c r="B2" s="542" t="s">
        <v>67</v>
      </c>
      <c r="C2" s="542"/>
      <c r="D2" s="542"/>
      <c r="E2" s="542"/>
    </row>
    <row r="3" spans="2:5" ht="18" customHeight="1">
      <c r="B3" s="542" t="s">
        <v>595</v>
      </c>
      <c r="C3" s="542"/>
      <c r="D3" s="542"/>
      <c r="E3" s="542"/>
    </row>
    <row r="4" spans="2:5" ht="5.25" customHeight="1">
      <c r="B4" s="498"/>
      <c r="C4" s="498"/>
      <c r="D4" s="499"/>
      <c r="E4" s="500"/>
    </row>
    <row r="5" spans="2:5" ht="19.5">
      <c r="B5" s="468" t="s">
        <v>15</v>
      </c>
      <c r="C5" s="468" t="s">
        <v>6</v>
      </c>
      <c r="D5" s="469" t="s">
        <v>20</v>
      </c>
      <c r="E5" s="470" t="s">
        <v>12</v>
      </c>
    </row>
    <row r="6" spans="2:5" ht="19.5">
      <c r="B6" s="471"/>
      <c r="C6" s="472" t="s">
        <v>7</v>
      </c>
      <c r="D6" s="473"/>
      <c r="E6" s="473"/>
    </row>
    <row r="7" spans="2:5" ht="19.5">
      <c r="B7" s="474" t="s">
        <v>68</v>
      </c>
      <c r="C7" s="475"/>
      <c r="D7" s="476">
        <f>'กระดาษทำการงบทดลอง  (2)'!I8</f>
        <v>0</v>
      </c>
      <c r="E7" s="477"/>
    </row>
    <row r="8" spans="2:5" ht="19.5">
      <c r="B8" s="474" t="s">
        <v>632</v>
      </c>
      <c r="C8" s="475" t="s">
        <v>634</v>
      </c>
      <c r="D8" s="476">
        <f>'กระดาษทำการงบทดลอง  (2)'!I9</f>
        <v>0</v>
      </c>
      <c r="E8" s="477"/>
    </row>
    <row r="9" spans="2:7" ht="19.5">
      <c r="B9" s="474" t="s">
        <v>633</v>
      </c>
      <c r="C9" s="478">
        <v>22</v>
      </c>
      <c r="D9" s="476">
        <f>'กระดาษทำการงบทดลอง  (2)'!I10</f>
        <v>8846222.709999999</v>
      </c>
      <c r="E9" s="479"/>
      <c r="G9" s="480"/>
    </row>
    <row r="10" spans="2:7" ht="19.5">
      <c r="B10" s="474" t="s">
        <v>353</v>
      </c>
      <c r="C10" s="478">
        <v>22</v>
      </c>
      <c r="D10" s="476">
        <f>'กระดาษทำการงบทดลอง  (2)'!I11</f>
        <v>8429932.469999999</v>
      </c>
      <c r="E10" s="479"/>
      <c r="G10" s="480"/>
    </row>
    <row r="11" spans="2:7" ht="19.5">
      <c r="B11" s="474" t="s">
        <v>114</v>
      </c>
      <c r="C11" s="478">
        <v>22</v>
      </c>
      <c r="D11" s="476">
        <f>'กระดาษทำการงบทดลอง  (2)'!I12</f>
        <v>550619.94</v>
      </c>
      <c r="E11" s="479"/>
      <c r="G11" s="480"/>
    </row>
    <row r="12" spans="2:7" ht="19.5">
      <c r="B12" s="474" t="s">
        <v>115</v>
      </c>
      <c r="C12" s="478">
        <v>22</v>
      </c>
      <c r="D12" s="476">
        <f>'กระดาษทำการงบทดลอง  (2)'!I13</f>
        <v>0</v>
      </c>
      <c r="E12" s="479"/>
      <c r="G12" s="480"/>
    </row>
    <row r="13" spans="2:7" ht="19.5">
      <c r="B13" s="474" t="s">
        <v>635</v>
      </c>
      <c r="C13" s="478">
        <v>21</v>
      </c>
      <c r="D13" s="476">
        <f>'กระดาษทำการงบทดลอง  (2)'!I14</f>
        <v>0</v>
      </c>
      <c r="E13" s="479"/>
      <c r="G13" s="480"/>
    </row>
    <row r="14" spans="2:7" ht="19.5">
      <c r="B14" s="474" t="s">
        <v>298</v>
      </c>
      <c r="C14" s="478">
        <v>82</v>
      </c>
      <c r="D14" s="476">
        <f>'กระดาษทำการงบทดลอง  (2)'!I15</f>
        <v>0</v>
      </c>
      <c r="E14" s="479"/>
      <c r="G14" s="480"/>
    </row>
    <row r="15" spans="2:5" ht="19.5">
      <c r="B15" s="474" t="s">
        <v>299</v>
      </c>
      <c r="C15" s="478"/>
      <c r="D15" s="476">
        <f>'กระดาษทำการงบทดลอง  (2)'!I16</f>
        <v>490000</v>
      </c>
      <c r="E15" s="479"/>
    </row>
    <row r="16" spans="2:7" ht="19.5">
      <c r="B16" s="474" t="s">
        <v>83</v>
      </c>
      <c r="C16" s="478">
        <v>90</v>
      </c>
      <c r="D16" s="476">
        <f>'กระดาษทำการงบทดลอง  (2)'!I17</f>
        <v>0</v>
      </c>
      <c r="E16" s="479"/>
      <c r="G16" s="480">
        <f>SUM(D9:D12)</f>
        <v>17826775.12</v>
      </c>
    </row>
    <row r="17" spans="2:7" ht="19.5">
      <c r="B17" s="474" t="s">
        <v>533</v>
      </c>
      <c r="C17" s="478">
        <v>601</v>
      </c>
      <c r="D17" s="476">
        <f>'กระดาษทำการงบทดลอง  (2)'!I18</f>
        <v>0</v>
      </c>
      <c r="E17" s="479"/>
      <c r="G17" s="480"/>
    </row>
    <row r="18" spans="2:7" ht="19.5">
      <c r="B18" s="474" t="s">
        <v>387</v>
      </c>
      <c r="C18" s="478"/>
      <c r="D18" s="476">
        <f>'กระดาษทำการงบทดลอง  (2)'!I19</f>
        <v>1122</v>
      </c>
      <c r="E18" s="479"/>
      <c r="G18" s="480"/>
    </row>
    <row r="19" spans="2:5" ht="19.5">
      <c r="B19" s="474" t="s">
        <v>330</v>
      </c>
      <c r="C19" s="478">
        <v>704</v>
      </c>
      <c r="D19" s="476">
        <f>'กระดาษทำการงบทดลอง  (2)'!I20</f>
        <v>496400</v>
      </c>
      <c r="E19" s="479"/>
    </row>
    <row r="20" spans="2:5" ht="19.5">
      <c r="B20" s="474" t="s">
        <v>74</v>
      </c>
      <c r="C20" s="478">
        <v>0</v>
      </c>
      <c r="D20" s="476">
        <f>'กระดาษทำการงบทดลอง  (2)'!I21</f>
        <v>0</v>
      </c>
      <c r="E20" s="479"/>
    </row>
    <row r="21" spans="2:5" ht="19.5">
      <c r="B21" s="474" t="s">
        <v>57</v>
      </c>
      <c r="C21" s="478">
        <v>100</v>
      </c>
      <c r="D21" s="476">
        <f>'กระดาษทำการงบทดลอง  (2)'!I22</f>
        <v>251602</v>
      </c>
      <c r="E21" s="479"/>
    </row>
    <row r="22" spans="2:5" ht="19.5">
      <c r="B22" s="474" t="s">
        <v>58</v>
      </c>
      <c r="C22" s="481">
        <v>120</v>
      </c>
      <c r="D22" s="476">
        <f>'กระดาษทำการงบทดลอง  (2)'!I23</f>
        <v>9790</v>
      </c>
      <c r="E22" s="479"/>
    </row>
    <row r="23" spans="2:5" ht="19.5">
      <c r="B23" s="482" t="s">
        <v>59</v>
      </c>
      <c r="C23" s="481">
        <v>130</v>
      </c>
      <c r="D23" s="476">
        <f>'กระดาษทำการงบทดลอง  (2)'!I24</f>
        <v>63000</v>
      </c>
      <c r="E23" s="479"/>
    </row>
    <row r="24" spans="2:5" ht="19.5">
      <c r="B24" s="474" t="s">
        <v>60</v>
      </c>
      <c r="C24" s="481">
        <v>200</v>
      </c>
      <c r="D24" s="476">
        <f>'กระดาษทำการงบทดลอง  (2)'!I25</f>
        <v>11860.5</v>
      </c>
      <c r="E24" s="479"/>
    </row>
    <row r="25" spans="2:5" ht="19.5">
      <c r="B25" s="474" t="s">
        <v>61</v>
      </c>
      <c r="C25" s="481">
        <v>250</v>
      </c>
      <c r="D25" s="476">
        <f>'กระดาษทำการงบทดลอง  (2)'!I26</f>
        <v>197563.02000000002</v>
      </c>
      <c r="E25" s="479"/>
    </row>
    <row r="26" spans="2:5" ht="19.5">
      <c r="B26" s="474" t="s">
        <v>62</v>
      </c>
      <c r="C26" s="481">
        <v>270</v>
      </c>
      <c r="D26" s="476">
        <f>'กระดาษทำการงบทดลอง  (2)'!I27</f>
        <v>0</v>
      </c>
      <c r="E26" s="479"/>
    </row>
    <row r="27" spans="2:5" ht="19.5">
      <c r="B27" s="474" t="s">
        <v>63</v>
      </c>
      <c r="C27" s="481">
        <v>300</v>
      </c>
      <c r="D27" s="476">
        <f>'กระดาษทำการงบทดลอง  (2)'!I28</f>
        <v>4961</v>
      </c>
      <c r="E27" s="479"/>
    </row>
    <row r="28" spans="2:5" ht="19.5">
      <c r="B28" s="474" t="s">
        <v>75</v>
      </c>
      <c r="C28" s="481">
        <v>400</v>
      </c>
      <c r="D28" s="476">
        <f>'กระดาษทำการงบทดลอง  (2)'!I29</f>
        <v>0</v>
      </c>
      <c r="E28" s="479"/>
    </row>
    <row r="29" spans="2:5" ht="19.5">
      <c r="B29" s="474" t="s">
        <v>76</v>
      </c>
      <c r="C29" s="481">
        <v>450</v>
      </c>
      <c r="D29" s="476">
        <f>'กระดาษทำการงบทดลอง  (2)'!I30</f>
        <v>0</v>
      </c>
      <c r="E29" s="479"/>
    </row>
    <row r="30" spans="2:5" ht="19.5">
      <c r="B30" s="474" t="s">
        <v>77</v>
      </c>
      <c r="C30" s="481">
        <v>500</v>
      </c>
      <c r="D30" s="476">
        <f>'กระดาษทำการงบทดลอง  (2)'!I31</f>
        <v>0</v>
      </c>
      <c r="E30" s="479"/>
    </row>
    <row r="31" spans="2:5" ht="19.5">
      <c r="B31" s="474" t="s">
        <v>124</v>
      </c>
      <c r="C31" s="481">
        <v>550</v>
      </c>
      <c r="D31" s="476">
        <f>'กระดาษทำการงบทดลอง  (2)'!I32</f>
        <v>0</v>
      </c>
      <c r="E31" s="479"/>
    </row>
    <row r="32" spans="2:5" ht="19.5">
      <c r="B32" s="474" t="s">
        <v>429</v>
      </c>
      <c r="C32" s="481"/>
      <c r="D32" s="476">
        <f>'กระดาษทำการงบทดลอง  (2)'!I33</f>
        <v>0</v>
      </c>
      <c r="E32" s="479"/>
    </row>
    <row r="33" spans="2:5" ht="19.5">
      <c r="B33" s="483" t="s">
        <v>78</v>
      </c>
      <c r="C33" s="481">
        <v>821</v>
      </c>
      <c r="D33" s="476"/>
      <c r="E33" s="479">
        <f>'กระดาษทำการงบทดลอง  (2)'!J34</f>
        <v>352987.54</v>
      </c>
    </row>
    <row r="34" spans="2:5" ht="19.5">
      <c r="B34" s="474" t="s">
        <v>401</v>
      </c>
      <c r="C34" s="481">
        <v>900</v>
      </c>
      <c r="D34" s="476"/>
      <c r="E34" s="479">
        <f>'กระดาษทำการงบทดลอง  (2)'!J35</f>
        <v>148181.18</v>
      </c>
    </row>
    <row r="35" spans="2:5" ht="19.5">
      <c r="B35" s="474" t="s">
        <v>107</v>
      </c>
      <c r="C35" s="481">
        <v>600</v>
      </c>
      <c r="D35" s="476"/>
      <c r="E35" s="479">
        <f>'กระดาษทำการงบทดลอง  (2)'!J36</f>
        <v>22097</v>
      </c>
    </row>
    <row r="36" spans="2:5" ht="19.5">
      <c r="B36" s="474" t="s">
        <v>134</v>
      </c>
      <c r="C36" s="481"/>
      <c r="D36" s="476"/>
      <c r="E36" s="479">
        <f>'กระดาษทำการงบทดลอง  (2)'!J37</f>
        <v>866696</v>
      </c>
    </row>
    <row r="37" spans="2:5" ht="19.5">
      <c r="B37" s="483" t="s">
        <v>80</v>
      </c>
      <c r="C37" s="481">
        <v>602</v>
      </c>
      <c r="D37" s="476"/>
      <c r="E37" s="479">
        <f>'กระดาษทำการงบทดลอง  (2)'!J38</f>
        <v>302300</v>
      </c>
    </row>
    <row r="38" spans="2:5" ht="19.5">
      <c r="B38" s="483" t="s">
        <v>509</v>
      </c>
      <c r="C38" s="481"/>
      <c r="D38" s="476"/>
      <c r="E38" s="479">
        <f>'กระดาษทำการงบทดลอง  (2)'!J39</f>
        <v>150500</v>
      </c>
    </row>
    <row r="39" spans="2:5" ht="19.5">
      <c r="B39" s="483" t="s">
        <v>361</v>
      </c>
      <c r="C39" s="481"/>
      <c r="D39" s="476"/>
      <c r="E39" s="479">
        <f>'กระดาษทำการงบทดลอง  (2)'!J40</f>
        <v>1034750.11</v>
      </c>
    </row>
    <row r="40" spans="2:5" ht="19.5">
      <c r="B40" s="483" t="s">
        <v>121</v>
      </c>
      <c r="C40" s="481">
        <v>700</v>
      </c>
      <c r="D40" s="476"/>
      <c r="E40" s="479">
        <f>'กระดาษทำการงบทดลอง  (2)'!J41</f>
        <v>8796275.68</v>
      </c>
    </row>
    <row r="41" spans="2:5" ht="19.5">
      <c r="B41" s="483" t="s">
        <v>101</v>
      </c>
      <c r="C41" s="481"/>
      <c r="D41" s="476"/>
      <c r="E41" s="479">
        <f>'กระดาษทำการงบทดลอง  (2)'!J42</f>
        <v>7679286.13</v>
      </c>
    </row>
    <row r="42" spans="2:7" ht="21.75" customHeight="1" thickBot="1">
      <c r="B42" s="484"/>
      <c r="C42" s="485"/>
      <c r="D42" s="486">
        <f>SUM(D7:D41)</f>
        <v>19353073.64</v>
      </c>
      <c r="E42" s="486">
        <f>SUM('งบทดลอง (2)'!E7:E41)</f>
        <v>19353073.64</v>
      </c>
      <c r="F42" s="487"/>
      <c r="G42" s="488"/>
    </row>
    <row r="43" spans="3:6" s="488" customFormat="1" ht="20.25" thickTop="1">
      <c r="C43" s="489"/>
      <c r="D43" s="490"/>
      <c r="E43" s="491"/>
      <c r="F43" s="487"/>
    </row>
    <row r="44" spans="3:6" s="488" customFormat="1" ht="19.5">
      <c r="C44" s="489"/>
      <c r="D44" s="490"/>
      <c r="E44" s="491"/>
      <c r="F44" s="487"/>
    </row>
    <row r="45" spans="3:6" s="488" customFormat="1" ht="19.5">
      <c r="C45" s="489"/>
      <c r="D45" s="491"/>
      <c r="E45" s="491"/>
      <c r="F45" s="487"/>
    </row>
    <row r="46" spans="3:6" s="488" customFormat="1" ht="19.5">
      <c r="C46" s="489"/>
      <c r="D46" s="491"/>
      <c r="E46" s="491"/>
      <c r="F46" s="487"/>
    </row>
    <row r="47" spans="3:6" s="488" customFormat="1" ht="19.5">
      <c r="C47" s="489"/>
      <c r="D47" s="491"/>
      <c r="E47" s="491"/>
      <c r="F47" s="487"/>
    </row>
    <row r="48" spans="3:6" s="488" customFormat="1" ht="19.5">
      <c r="C48" s="489"/>
      <c r="D48" s="491"/>
      <c r="E48" s="491"/>
      <c r="F48" s="487"/>
    </row>
    <row r="49" spans="3:6" s="488" customFormat="1" ht="19.5">
      <c r="C49" s="489"/>
      <c r="D49" s="490"/>
      <c r="E49" s="491"/>
      <c r="F49" s="487"/>
    </row>
    <row r="50" spans="3:6" s="488" customFormat="1" ht="19.5">
      <c r="C50" s="489"/>
      <c r="D50" s="490"/>
      <c r="E50" s="491"/>
      <c r="F50" s="487"/>
    </row>
    <row r="51" spans="3:6" s="488" customFormat="1" ht="19.5">
      <c r="C51" s="489"/>
      <c r="D51" s="491"/>
      <c r="E51" s="491"/>
      <c r="F51" s="487"/>
    </row>
    <row r="52" spans="3:6" s="488" customFormat="1" ht="19.5">
      <c r="C52" s="492"/>
      <c r="D52" s="490"/>
      <c r="E52" s="491"/>
      <c r="F52" s="487"/>
    </row>
    <row r="53" spans="3:6" s="488" customFormat="1" ht="19.5">
      <c r="C53" s="492"/>
      <c r="D53" s="491"/>
      <c r="E53" s="490"/>
      <c r="F53" s="487"/>
    </row>
    <row r="54" spans="3:6" s="488" customFormat="1" ht="19.5">
      <c r="C54" s="492"/>
      <c r="D54" s="491"/>
      <c r="E54" s="490"/>
      <c r="F54" s="487"/>
    </row>
    <row r="55" spans="3:6" s="488" customFormat="1" ht="19.5">
      <c r="C55" s="492"/>
      <c r="D55" s="491"/>
      <c r="E55" s="490"/>
      <c r="F55" s="487"/>
    </row>
    <row r="56" spans="3:6" s="488" customFormat="1" ht="19.5">
      <c r="C56" s="492"/>
      <c r="D56" s="491"/>
      <c r="E56" s="490"/>
      <c r="F56" s="487"/>
    </row>
    <row r="57" spans="3:6" s="488" customFormat="1" ht="19.5">
      <c r="C57" s="492"/>
      <c r="D57" s="491"/>
      <c r="E57" s="490"/>
      <c r="F57" s="487"/>
    </row>
    <row r="58" spans="3:6" s="488" customFormat="1" ht="19.5">
      <c r="C58" s="492"/>
      <c r="D58" s="491"/>
      <c r="E58" s="490"/>
      <c r="F58" s="487"/>
    </row>
    <row r="59" spans="3:6" s="488" customFormat="1" ht="19.5">
      <c r="C59" s="492"/>
      <c r="D59" s="491"/>
      <c r="E59" s="490"/>
      <c r="F59" s="487"/>
    </row>
    <row r="60" spans="3:6" s="488" customFormat="1" ht="19.5">
      <c r="C60" s="492"/>
      <c r="D60" s="491"/>
      <c r="E60" s="490"/>
      <c r="F60" s="487"/>
    </row>
    <row r="61" spans="3:6" s="488" customFormat="1" ht="19.5">
      <c r="C61" s="492">
        <v>251602</v>
      </c>
      <c r="D61" s="491"/>
      <c r="E61" s="490"/>
      <c r="F61" s="487"/>
    </row>
    <row r="62" spans="3:6" s="488" customFormat="1" ht="19.5">
      <c r="C62" s="492">
        <v>9790</v>
      </c>
      <c r="D62" s="491"/>
      <c r="E62" s="490"/>
      <c r="F62" s="487"/>
    </row>
    <row r="63" spans="3:6" s="488" customFormat="1" ht="19.5">
      <c r="C63" s="492">
        <v>63000</v>
      </c>
      <c r="D63" s="491"/>
      <c r="E63" s="490"/>
      <c r="F63" s="487"/>
    </row>
    <row r="64" spans="3:6" s="488" customFormat="1" ht="19.5">
      <c r="C64" s="493">
        <v>11860.5</v>
      </c>
      <c r="D64" s="491"/>
      <c r="E64" s="491"/>
      <c r="F64" s="487"/>
    </row>
    <row r="65" spans="3:6" s="488" customFormat="1" ht="19.5">
      <c r="C65" s="492">
        <v>197563.02</v>
      </c>
      <c r="D65" s="494"/>
      <c r="E65" s="494"/>
      <c r="F65" s="487"/>
    </row>
    <row r="66" spans="3:6" s="488" customFormat="1" ht="19.5">
      <c r="C66" s="492"/>
      <c r="D66" s="495"/>
      <c r="E66" s="495"/>
      <c r="F66" s="487"/>
    </row>
    <row r="67" spans="4:6" s="488" customFormat="1" ht="19.5">
      <c r="D67" s="491"/>
      <c r="E67" s="495"/>
      <c r="F67" s="487"/>
    </row>
    <row r="68" spans="4:6" s="488" customFormat="1" ht="19.5">
      <c r="D68" s="495"/>
      <c r="E68" s="496"/>
      <c r="F68" s="487"/>
    </row>
    <row r="69" spans="3:6" s="488" customFormat="1" ht="19.5">
      <c r="C69" s="488">
        <v>5000</v>
      </c>
      <c r="D69" s="495"/>
      <c r="E69" s="495"/>
      <c r="F69" s="487"/>
    </row>
    <row r="70" spans="4:6" s="488" customFormat="1" ht="19.5">
      <c r="D70" s="495"/>
      <c r="E70" s="495"/>
      <c r="F70" s="487"/>
    </row>
    <row r="71" spans="4:6" s="488" customFormat="1" ht="19.5">
      <c r="D71" s="495"/>
      <c r="E71" s="495"/>
      <c r="F71" s="487"/>
    </row>
    <row r="72" spans="4:6" s="488" customFormat="1" ht="19.5">
      <c r="D72" s="495"/>
      <c r="E72" s="495"/>
      <c r="F72" s="487"/>
    </row>
    <row r="73" spans="4:6" s="488" customFormat="1" ht="19.5">
      <c r="D73" s="495"/>
      <c r="E73" s="495"/>
      <c r="F73" s="487"/>
    </row>
    <row r="74" spans="4:6" s="488" customFormat="1" ht="19.5">
      <c r="D74" s="495"/>
      <c r="E74" s="495"/>
      <c r="F74" s="487"/>
    </row>
    <row r="75" spans="4:6" s="488" customFormat="1" ht="19.5">
      <c r="D75" s="495"/>
      <c r="E75" s="495"/>
      <c r="F75" s="487"/>
    </row>
    <row r="76" spans="4:6" s="488" customFormat="1" ht="19.5">
      <c r="D76" s="495"/>
      <c r="E76" s="495"/>
      <c r="F76" s="487"/>
    </row>
    <row r="77" spans="4:6" s="488" customFormat="1" ht="19.5">
      <c r="D77" s="495"/>
      <c r="E77" s="495"/>
      <c r="F77" s="487"/>
    </row>
    <row r="78" spans="4:6" s="488" customFormat="1" ht="19.5">
      <c r="D78" s="495"/>
      <c r="E78" s="495"/>
      <c r="F78" s="487"/>
    </row>
    <row r="79" spans="4:6" s="488" customFormat="1" ht="19.5">
      <c r="D79" s="495"/>
      <c r="E79" s="495"/>
      <c r="F79" s="487"/>
    </row>
    <row r="80" spans="4:6" s="488" customFormat="1" ht="19.5">
      <c r="D80" s="495"/>
      <c r="E80" s="495"/>
      <c r="F80" s="487"/>
    </row>
    <row r="81" spans="4:6" s="488" customFormat="1" ht="19.5">
      <c r="D81" s="495"/>
      <c r="E81" s="495"/>
      <c r="F81" s="487"/>
    </row>
    <row r="82" spans="4:6" s="488" customFormat="1" ht="19.5">
      <c r="D82" s="495"/>
      <c r="E82" s="495"/>
      <c r="F82" s="487"/>
    </row>
    <row r="83" spans="3:6" s="488" customFormat="1" ht="19.5">
      <c r="C83" s="488">
        <v>402604.82</v>
      </c>
      <c r="D83" s="495"/>
      <c r="E83" s="495"/>
      <c r="F83" s="487"/>
    </row>
    <row r="84" spans="3:6" s="488" customFormat="1" ht="19.5">
      <c r="C84" s="488">
        <v>14846.32</v>
      </c>
      <c r="D84" s="495"/>
      <c r="E84" s="495"/>
      <c r="F84" s="487"/>
    </row>
    <row r="85" spans="3:6" s="488" customFormat="1" ht="19.5">
      <c r="C85" s="488">
        <v>19404</v>
      </c>
      <c r="D85" s="495" t="s">
        <v>562</v>
      </c>
      <c r="E85" s="495"/>
      <c r="F85" s="487"/>
    </row>
    <row r="86" spans="4:6" s="488" customFormat="1" ht="19.5">
      <c r="D86" s="495"/>
      <c r="E86" s="495"/>
      <c r="F86" s="487"/>
    </row>
    <row r="87" spans="4:6" s="488" customFormat="1" ht="19.5">
      <c r="D87" s="495"/>
      <c r="E87" s="495"/>
      <c r="F87" s="487"/>
    </row>
    <row r="88" spans="3:6" s="488" customFormat="1" ht="19.5">
      <c r="C88" s="488">
        <v>124500</v>
      </c>
      <c r="D88" s="495"/>
      <c r="E88" s="495"/>
      <c r="F88" s="487"/>
    </row>
    <row r="89" spans="4:6" s="488" customFormat="1" ht="19.5">
      <c r="D89" s="495"/>
      <c r="E89" s="495"/>
      <c r="F89" s="487"/>
    </row>
    <row r="90" spans="4:6" s="488" customFormat="1" ht="19.5">
      <c r="D90" s="495"/>
      <c r="E90" s="495"/>
      <c r="F90" s="487"/>
    </row>
    <row r="91" spans="4:6" s="488" customFormat="1" ht="19.5">
      <c r="D91" s="495"/>
      <c r="E91" s="495"/>
      <c r="F91" s="487"/>
    </row>
    <row r="92" spans="4:6" s="488" customFormat="1" ht="19.5">
      <c r="D92" s="495"/>
      <c r="E92" s="495"/>
      <c r="F92" s="487"/>
    </row>
    <row r="93" spans="4:6" s="488" customFormat="1" ht="19.5">
      <c r="D93" s="495"/>
      <c r="E93" s="495"/>
      <c r="F93" s="487"/>
    </row>
    <row r="94" spans="4:6" s="488" customFormat="1" ht="19.5">
      <c r="D94" s="495"/>
      <c r="E94" s="495"/>
      <c r="F94" s="487"/>
    </row>
    <row r="95" spans="4:6" s="488" customFormat="1" ht="19.5">
      <c r="D95" s="495"/>
      <c r="E95" s="495"/>
      <c r="F95" s="487"/>
    </row>
    <row r="96" spans="4:6" s="488" customFormat="1" ht="19.5">
      <c r="D96" s="495"/>
      <c r="E96" s="495"/>
      <c r="F96" s="487"/>
    </row>
    <row r="97" spans="4:6" s="488" customFormat="1" ht="19.5">
      <c r="D97" s="495"/>
      <c r="E97" s="495"/>
      <c r="F97" s="487"/>
    </row>
    <row r="98" spans="4:6" s="488" customFormat="1" ht="19.5">
      <c r="D98" s="495"/>
      <c r="E98" s="495"/>
      <c r="F98" s="487"/>
    </row>
    <row r="99" spans="4:6" s="488" customFormat="1" ht="19.5">
      <c r="D99" s="495"/>
      <c r="E99" s="495"/>
      <c r="F99" s="487"/>
    </row>
    <row r="100" spans="4:6" s="488" customFormat="1" ht="19.5">
      <c r="D100" s="495"/>
      <c r="E100" s="495"/>
      <c r="F100" s="487"/>
    </row>
    <row r="101" spans="4:6" s="488" customFormat="1" ht="19.5">
      <c r="D101" s="495"/>
      <c r="E101" s="495"/>
      <c r="F101" s="487"/>
    </row>
    <row r="102" spans="4:6" s="488" customFormat="1" ht="19.5">
      <c r="D102" s="495"/>
      <c r="E102" s="495"/>
      <c r="F102" s="487"/>
    </row>
    <row r="103" spans="4:6" s="488" customFormat="1" ht="19.5">
      <c r="D103" s="495"/>
      <c r="E103" s="495"/>
      <c r="F103" s="487"/>
    </row>
    <row r="104" spans="4:6" s="488" customFormat="1" ht="19.5">
      <c r="D104" s="495"/>
      <c r="E104" s="495"/>
      <c r="F104" s="487"/>
    </row>
    <row r="105" spans="4:6" s="488" customFormat="1" ht="19.5">
      <c r="D105" s="495"/>
      <c r="E105" s="495"/>
      <c r="F105" s="487"/>
    </row>
    <row r="106" spans="4:6" s="488" customFormat="1" ht="19.5">
      <c r="D106" s="495"/>
      <c r="E106" s="495"/>
      <c r="F106" s="487"/>
    </row>
    <row r="107" spans="4:6" s="488" customFormat="1" ht="19.5">
      <c r="D107" s="495"/>
      <c r="E107" s="495"/>
      <c r="F107" s="487"/>
    </row>
    <row r="108" spans="4:6" s="488" customFormat="1" ht="19.5">
      <c r="D108" s="495"/>
      <c r="E108" s="495"/>
      <c r="F108" s="487"/>
    </row>
    <row r="109" spans="4:6" s="488" customFormat="1" ht="19.5">
      <c r="D109" s="495"/>
      <c r="E109" s="495"/>
      <c r="F109" s="487"/>
    </row>
    <row r="110" spans="4:6" s="488" customFormat="1" ht="19.5">
      <c r="D110" s="495"/>
      <c r="E110" s="495"/>
      <c r="F110" s="487"/>
    </row>
    <row r="111" spans="4:6" s="488" customFormat="1" ht="19.5">
      <c r="D111" s="495"/>
      <c r="E111" s="495"/>
      <c r="F111" s="487"/>
    </row>
    <row r="112" spans="4:6" s="488" customFormat="1" ht="19.5">
      <c r="D112" s="495"/>
      <c r="E112" s="495"/>
      <c r="F112" s="487"/>
    </row>
    <row r="113" spans="4:6" s="488" customFormat="1" ht="19.5">
      <c r="D113" s="495"/>
      <c r="E113" s="495"/>
      <c r="F113" s="487"/>
    </row>
    <row r="114" spans="4:6" s="488" customFormat="1" ht="19.5">
      <c r="D114" s="495"/>
      <c r="E114" s="495"/>
      <c r="F114" s="487"/>
    </row>
    <row r="115" spans="4:6" s="488" customFormat="1" ht="19.5">
      <c r="D115" s="495"/>
      <c r="E115" s="495"/>
      <c r="F115" s="487"/>
    </row>
    <row r="116" spans="4:6" s="488" customFormat="1" ht="19.5">
      <c r="D116" s="495"/>
      <c r="E116" s="495"/>
      <c r="F116" s="487"/>
    </row>
    <row r="117" spans="4:6" s="488" customFormat="1" ht="19.5">
      <c r="D117" s="495"/>
      <c r="E117" s="495"/>
      <c r="F117" s="487"/>
    </row>
    <row r="118" spans="4:7" s="488" customFormat="1" ht="19.5">
      <c r="D118" s="495"/>
      <c r="E118" s="495"/>
      <c r="F118" s="466"/>
      <c r="G118" s="467"/>
    </row>
    <row r="119" spans="2:5" ht="19.5">
      <c r="B119" s="488"/>
      <c r="C119" s="488"/>
      <c r="D119" s="495"/>
      <c r="E119" s="495"/>
    </row>
  </sheetData>
  <sheetProtection/>
  <mergeCells count="3">
    <mergeCell ref="B1:E1"/>
    <mergeCell ref="B2:E2"/>
    <mergeCell ref="B3:E3"/>
  </mergeCells>
  <printOptions/>
  <pageMargins left="0.15748031496062992" right="0.35433070866141736" top="0.3937007874015748" bottom="0.15748031496062992" header="0.2362204724409449" footer="0.2755905511811024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L95"/>
  <sheetViews>
    <sheetView zoomScale="115" zoomScaleNormal="115" zoomScaleSheetLayoutView="100" zoomScalePageLayoutView="0" workbookViewId="0" topLeftCell="C16">
      <selection activeCell="G97" sqref="G97"/>
    </sheetView>
  </sheetViews>
  <sheetFormatPr defaultColWidth="9.140625" defaultRowHeight="21.75"/>
  <cols>
    <col min="1" max="1" width="1.1484375" style="217" hidden="1" customWidth="1"/>
    <col min="2" max="3" width="16.140625" style="217" customWidth="1"/>
    <col min="4" max="4" width="34.00390625" style="217" customWidth="1"/>
    <col min="5" max="5" width="7.8515625" style="217" customWidth="1"/>
    <col min="6" max="6" width="16.00390625" style="217" customWidth="1"/>
    <col min="7" max="7" width="2.7109375" style="217" customWidth="1"/>
    <col min="8" max="9" width="2.8515625" style="217" customWidth="1"/>
    <col min="10" max="10" width="15.421875" style="217" customWidth="1"/>
    <col min="11" max="11" width="14.00390625" style="217" customWidth="1"/>
    <col min="12" max="16384" width="9.140625" style="217" customWidth="1"/>
  </cols>
  <sheetData>
    <row r="1" spans="2:6" ht="23.25" customHeight="1">
      <c r="B1" s="542" t="s">
        <v>81</v>
      </c>
      <c r="C1" s="542"/>
      <c r="D1" s="542"/>
      <c r="E1" s="542"/>
      <c r="F1" s="542"/>
    </row>
    <row r="2" spans="2:6" ht="23.25" customHeight="1">
      <c r="B2" s="542" t="s">
        <v>314</v>
      </c>
      <c r="C2" s="542"/>
      <c r="D2" s="542"/>
      <c r="E2" s="542"/>
      <c r="F2" s="542"/>
    </row>
    <row r="3" spans="2:6" ht="23.25" customHeight="1">
      <c r="B3" s="24"/>
      <c r="C3" s="24"/>
      <c r="D3" s="24"/>
      <c r="E3" s="218" t="s">
        <v>561</v>
      </c>
      <c r="F3" s="218"/>
    </row>
    <row r="4" spans="2:6" ht="23.25" customHeight="1">
      <c r="B4" s="542" t="s">
        <v>46</v>
      </c>
      <c r="C4" s="542"/>
      <c r="D4" s="542"/>
      <c r="E4" s="542"/>
      <c r="F4" s="542"/>
    </row>
    <row r="5" spans="2:6" ht="23.25" customHeight="1">
      <c r="B5" s="24"/>
      <c r="C5" s="24"/>
      <c r="D5" s="218" t="s">
        <v>560</v>
      </c>
      <c r="E5" s="218"/>
      <c r="F5" s="24"/>
    </row>
    <row r="6" spans="2:6" ht="5.25" customHeight="1" thickBot="1">
      <c r="B6" s="219"/>
      <c r="C6" s="219"/>
      <c r="D6" s="219"/>
      <c r="E6" s="219"/>
      <c r="F6" s="219"/>
    </row>
    <row r="7" spans="2:6" ht="18" thickTop="1">
      <c r="B7" s="543" t="s">
        <v>21</v>
      </c>
      <c r="C7" s="544"/>
      <c r="D7" s="220"/>
      <c r="E7" s="221"/>
      <c r="F7" s="222" t="s">
        <v>24</v>
      </c>
    </row>
    <row r="8" spans="2:6" ht="17.25">
      <c r="B8" s="25" t="s">
        <v>22</v>
      </c>
      <c r="C8" s="25" t="s">
        <v>23</v>
      </c>
      <c r="D8" s="452" t="s">
        <v>15</v>
      </c>
      <c r="E8" s="26" t="s">
        <v>16</v>
      </c>
      <c r="F8" s="27" t="s">
        <v>23</v>
      </c>
    </row>
    <row r="9" spans="2:6" ht="18" thickBot="1">
      <c r="B9" s="223" t="s">
        <v>8</v>
      </c>
      <c r="C9" s="223" t="s">
        <v>8</v>
      </c>
      <c r="D9" s="224"/>
      <c r="E9" s="225"/>
      <c r="F9" s="226" t="s">
        <v>8</v>
      </c>
    </row>
    <row r="10" spans="2:6" ht="18" thickTop="1">
      <c r="B10" s="227"/>
      <c r="C10" s="228">
        <v>18422689.06</v>
      </c>
      <c r="D10" s="217" t="s">
        <v>25</v>
      </c>
      <c r="E10" s="221"/>
      <c r="F10" s="229">
        <v>18422689.06</v>
      </c>
    </row>
    <row r="11" spans="2:6" ht="17.25">
      <c r="B11" s="227"/>
      <c r="C11" s="229"/>
      <c r="D11" s="230" t="s">
        <v>465</v>
      </c>
      <c r="E11" s="231"/>
      <c r="F11" s="229"/>
    </row>
    <row r="12" spans="2:10" ht="17.25">
      <c r="B12" s="227"/>
      <c r="C12" s="229"/>
      <c r="D12" s="217" t="s">
        <v>26</v>
      </c>
      <c r="E12" s="231">
        <v>100</v>
      </c>
      <c r="F12" s="232"/>
      <c r="J12" s="217" t="s">
        <v>9</v>
      </c>
    </row>
    <row r="13" spans="2:11" ht="17.25">
      <c r="B13" s="227"/>
      <c r="C13" s="229">
        <v>57</v>
      </c>
      <c r="D13" s="217" t="s">
        <v>27</v>
      </c>
      <c r="E13" s="231">
        <v>120</v>
      </c>
      <c r="F13" s="232">
        <v>57</v>
      </c>
      <c r="K13" s="217" t="s">
        <v>9</v>
      </c>
    </row>
    <row r="14" spans="2:6" ht="17.25">
      <c r="B14" s="227"/>
      <c r="C14" s="229">
        <v>0</v>
      </c>
      <c r="D14" s="217" t="s">
        <v>28</v>
      </c>
      <c r="E14" s="231">
        <v>200</v>
      </c>
      <c r="F14" s="232">
        <v>0</v>
      </c>
    </row>
    <row r="15" spans="2:6" ht="17.25">
      <c r="B15" s="233"/>
      <c r="C15" s="229">
        <v>0</v>
      </c>
      <c r="D15" s="217" t="s">
        <v>29</v>
      </c>
      <c r="E15" s="231">
        <v>250</v>
      </c>
      <c r="F15" s="232">
        <v>0</v>
      </c>
    </row>
    <row r="16" spans="2:10" ht="17.25">
      <c r="B16" s="227"/>
      <c r="C16" s="232">
        <v>0</v>
      </c>
      <c r="D16" s="217" t="s">
        <v>30</v>
      </c>
      <c r="E16" s="231">
        <v>300</v>
      </c>
      <c r="F16" s="232">
        <v>0</v>
      </c>
      <c r="J16" s="217" t="s">
        <v>503</v>
      </c>
    </row>
    <row r="17" spans="2:6" ht="17.25">
      <c r="B17" s="227"/>
      <c r="C17" s="229">
        <v>0</v>
      </c>
      <c r="D17" s="217" t="s">
        <v>55</v>
      </c>
      <c r="E17" s="231">
        <v>350</v>
      </c>
      <c r="F17" s="232">
        <v>0</v>
      </c>
    </row>
    <row r="18" spans="2:6" ht="17.25">
      <c r="B18" s="227"/>
      <c r="C18" s="229">
        <v>352930.54</v>
      </c>
      <c r="D18" s="217" t="s">
        <v>31</v>
      </c>
      <c r="E18" s="231">
        <v>1000</v>
      </c>
      <c r="F18" s="232">
        <v>352930.54</v>
      </c>
    </row>
    <row r="19" spans="2:6" ht="17.25">
      <c r="B19" s="227"/>
      <c r="C19" s="232">
        <v>0</v>
      </c>
      <c r="D19" s="217" t="s">
        <v>32</v>
      </c>
      <c r="E19" s="231">
        <v>2000</v>
      </c>
      <c r="F19" s="229"/>
    </row>
    <row r="20" spans="2:6" ht="18" thickBot="1">
      <c r="B20" s="234">
        <f>SUM(B12:B19)</f>
        <v>0</v>
      </c>
      <c r="C20" s="28">
        <f>SUM(C12:C19)</f>
        <v>352987.54</v>
      </c>
      <c r="E20" s="231"/>
      <c r="F20" s="235">
        <f>SUM(F12:F19)</f>
        <v>352987.54</v>
      </c>
    </row>
    <row r="21" spans="2:6" ht="18" thickTop="1">
      <c r="B21" s="29"/>
      <c r="C21" s="229"/>
      <c r="D21" s="217" t="s">
        <v>359</v>
      </c>
      <c r="E21" s="231">
        <v>3000</v>
      </c>
      <c r="F21" s="236"/>
    </row>
    <row r="22" spans="2:6" ht="17.25">
      <c r="B22" s="29"/>
      <c r="C22" s="229"/>
      <c r="D22" s="217" t="s">
        <v>360</v>
      </c>
      <c r="E22" s="231">
        <v>3000</v>
      </c>
      <c r="F22" s="236"/>
    </row>
    <row r="23" spans="2:6" ht="17.25">
      <c r="B23" s="29"/>
      <c r="C23" s="229"/>
      <c r="D23" s="217" t="s">
        <v>434</v>
      </c>
      <c r="E23" s="231">
        <v>3000</v>
      </c>
      <c r="F23" s="236"/>
    </row>
    <row r="24" spans="2:6" ht="17.25">
      <c r="B24" s="29"/>
      <c r="C24" s="229"/>
      <c r="D24" s="217" t="s">
        <v>435</v>
      </c>
      <c r="E24" s="231"/>
      <c r="F24" s="236"/>
    </row>
    <row r="25" spans="2:6" ht="17.25">
      <c r="B25" s="29"/>
      <c r="C25" s="229"/>
      <c r="D25" s="221" t="s">
        <v>436</v>
      </c>
      <c r="E25" s="221"/>
      <c r="F25" s="229"/>
    </row>
    <row r="26" spans="3:6" ht="17.25">
      <c r="C26" s="229"/>
      <c r="D26" s="217" t="s">
        <v>127</v>
      </c>
      <c r="E26" s="237">
        <v>602</v>
      </c>
      <c r="F26" s="229"/>
    </row>
    <row r="27" spans="3:6" ht="17.25">
      <c r="C27" s="229">
        <v>40</v>
      </c>
      <c r="D27" s="217" t="s">
        <v>82</v>
      </c>
      <c r="E27" s="237">
        <v>600</v>
      </c>
      <c r="F27" s="229">
        <v>40</v>
      </c>
    </row>
    <row r="28" spans="3:6" ht="17.25">
      <c r="C28" s="229"/>
      <c r="D28" s="217" t="s">
        <v>140</v>
      </c>
      <c r="E28" s="237"/>
      <c r="F28" s="229"/>
    </row>
    <row r="29" spans="3:6" ht="17.25">
      <c r="C29" s="229">
        <v>2486.18</v>
      </c>
      <c r="D29" s="217" t="s">
        <v>512</v>
      </c>
      <c r="E29" s="237">
        <v>900</v>
      </c>
      <c r="F29" s="236">
        <v>2486.18</v>
      </c>
    </row>
    <row r="30" spans="3:6" ht="17.25">
      <c r="C30" s="229"/>
      <c r="D30" s="217" t="s">
        <v>361</v>
      </c>
      <c r="E30" s="237"/>
      <c r="F30" s="236"/>
    </row>
    <row r="31" spans="3:6" ht="17.25">
      <c r="C31" s="229">
        <v>4000</v>
      </c>
      <c r="D31" s="217" t="s">
        <v>64</v>
      </c>
      <c r="E31" s="237">
        <v>700</v>
      </c>
      <c r="F31" s="229">
        <v>4000</v>
      </c>
    </row>
    <row r="32" spans="3:6" ht="17.25">
      <c r="C32" s="229"/>
      <c r="D32" s="217" t="s">
        <v>311</v>
      </c>
      <c r="E32" s="237"/>
      <c r="F32" s="229"/>
    </row>
    <row r="33" spans="3:6" ht="17.25">
      <c r="C33" s="229"/>
      <c r="D33" s="217" t="s">
        <v>315</v>
      </c>
      <c r="E33" s="237"/>
      <c r="F33" s="229"/>
    </row>
    <row r="34" spans="3:6" ht="17.25">
      <c r="C34" s="229">
        <v>143904</v>
      </c>
      <c r="D34" s="217" t="s">
        <v>83</v>
      </c>
      <c r="E34" s="237">
        <v>90</v>
      </c>
      <c r="F34" s="229">
        <v>143904</v>
      </c>
    </row>
    <row r="35" spans="3:6" ht="17.25">
      <c r="C35" s="229">
        <v>800</v>
      </c>
      <c r="D35" s="217" t="s">
        <v>597</v>
      </c>
      <c r="E35" s="237"/>
      <c r="F35" s="229">
        <v>800</v>
      </c>
    </row>
    <row r="36" spans="3:6" ht="17.25">
      <c r="C36" s="31">
        <f>SUM(C21:C35)</f>
        <v>151230.18</v>
      </c>
      <c r="E36" s="231"/>
      <c r="F36" s="31">
        <f>SUM(F21:F35)</f>
        <v>151230.18</v>
      </c>
    </row>
    <row r="37" spans="3:6" ht="18" thickBot="1">
      <c r="C37" s="28">
        <f>SUM(C36,C20)</f>
        <v>504217.72</v>
      </c>
      <c r="D37" s="217" t="s">
        <v>33</v>
      </c>
      <c r="E37" s="238"/>
      <c r="F37" s="235">
        <f>SUM(F36,F20)</f>
        <v>504217.72</v>
      </c>
    </row>
    <row r="38" spans="3:6" ht="18" thickTop="1">
      <c r="C38" s="29"/>
      <c r="E38" s="239"/>
      <c r="F38" s="29"/>
    </row>
    <row r="39" spans="3:6" ht="17.25">
      <c r="C39" s="29"/>
      <c r="E39" s="239"/>
      <c r="F39" s="29"/>
    </row>
    <row r="40" spans="3:6" ht="17.25">
      <c r="C40" s="29"/>
      <c r="E40" s="239"/>
      <c r="F40" s="29"/>
    </row>
    <row r="41" spans="3:6" ht="17.25">
      <c r="C41" s="29"/>
      <c r="E41" s="239"/>
      <c r="F41" s="29"/>
    </row>
    <row r="42" spans="3:6" ht="17.25">
      <c r="C42" s="29"/>
      <c r="E42" s="239"/>
      <c r="F42" s="29"/>
    </row>
    <row r="43" spans="3:6" ht="17.25">
      <c r="C43" s="29"/>
      <c r="E43" s="239"/>
      <c r="F43" s="29"/>
    </row>
    <row r="44" spans="3:6" ht="17.25">
      <c r="C44" s="29"/>
      <c r="E44" s="239"/>
      <c r="F44" s="29"/>
    </row>
    <row r="45" spans="3:6" ht="17.25">
      <c r="C45" s="29"/>
      <c r="E45" s="239"/>
      <c r="F45" s="29"/>
    </row>
    <row r="46" spans="3:6" ht="17.25">
      <c r="C46" s="29"/>
      <c r="E46" s="239"/>
      <c r="F46" s="29"/>
    </row>
    <row r="47" spans="3:6" ht="17.25">
      <c r="C47" s="29"/>
      <c r="E47" s="239"/>
      <c r="F47" s="29"/>
    </row>
    <row r="48" spans="3:6" ht="18" thickBot="1">
      <c r="C48" s="29"/>
      <c r="E48" s="239"/>
      <c r="F48" s="29"/>
    </row>
    <row r="49" spans="2:6" ht="17.25" customHeight="1" thickTop="1">
      <c r="B49" s="545" t="s">
        <v>21</v>
      </c>
      <c r="C49" s="546"/>
      <c r="D49" s="240"/>
      <c r="E49" s="241"/>
      <c r="F49" s="222" t="s">
        <v>24</v>
      </c>
    </row>
    <row r="50" spans="2:6" ht="17.25" customHeight="1">
      <c r="B50" s="25" t="s">
        <v>22</v>
      </c>
      <c r="C50" s="27" t="s">
        <v>23</v>
      </c>
      <c r="D50" s="453" t="s">
        <v>15</v>
      </c>
      <c r="E50" s="26" t="s">
        <v>16</v>
      </c>
      <c r="F50" s="27" t="s">
        <v>23</v>
      </c>
    </row>
    <row r="51" spans="2:6" ht="17.25" customHeight="1" thickBot="1">
      <c r="B51" s="223" t="s">
        <v>8</v>
      </c>
      <c r="C51" s="226" t="s">
        <v>8</v>
      </c>
      <c r="D51" s="219"/>
      <c r="E51" s="225"/>
      <c r="F51" s="226" t="s">
        <v>8</v>
      </c>
    </row>
    <row r="52" spans="2:10" ht="17.25" customHeight="1" thickTop="1">
      <c r="B52" s="227"/>
      <c r="C52" s="229"/>
      <c r="D52" s="230" t="s">
        <v>34</v>
      </c>
      <c r="E52" s="237"/>
      <c r="F52" s="229"/>
      <c r="J52" s="32"/>
    </row>
    <row r="53" spans="2:10" ht="17.25" customHeight="1">
      <c r="B53" s="242"/>
      <c r="C53" s="243"/>
      <c r="D53" s="244" t="s">
        <v>35</v>
      </c>
      <c r="E53" s="245">
        <v>5000</v>
      </c>
      <c r="F53" s="243">
        <v>0</v>
      </c>
      <c r="J53" s="33"/>
    </row>
    <row r="54" spans="2:10" ht="17.25" customHeight="1">
      <c r="B54" s="242"/>
      <c r="C54" s="243"/>
      <c r="D54" s="244" t="s">
        <v>35</v>
      </c>
      <c r="E54" s="245">
        <v>6000</v>
      </c>
      <c r="F54" s="243">
        <v>0</v>
      </c>
      <c r="J54" s="33"/>
    </row>
    <row r="55" spans="2:11" ht="17.25" customHeight="1">
      <c r="B55" s="242"/>
      <c r="C55" s="243">
        <v>251602</v>
      </c>
      <c r="D55" s="244" t="s">
        <v>36</v>
      </c>
      <c r="E55" s="245">
        <v>5100</v>
      </c>
      <c r="F55" s="243">
        <v>251602</v>
      </c>
      <c r="J55" s="217" t="s">
        <v>329</v>
      </c>
      <c r="K55" s="246" t="e">
        <f>C53+C54+C55+C56+C57+C59+#REF!+C62+C65+C67+C70</f>
        <v>#REF!</v>
      </c>
    </row>
    <row r="56" spans="2:10" ht="17.25" customHeight="1">
      <c r="B56" s="242"/>
      <c r="C56" s="243">
        <v>9790</v>
      </c>
      <c r="D56" s="244" t="s">
        <v>37</v>
      </c>
      <c r="E56" s="245">
        <v>5120</v>
      </c>
      <c r="F56" s="243">
        <v>9790</v>
      </c>
      <c r="J56" s="33"/>
    </row>
    <row r="57" spans="2:10" ht="17.25" customHeight="1">
      <c r="B57" s="242"/>
      <c r="C57" s="243">
        <v>63000</v>
      </c>
      <c r="D57" s="244" t="s">
        <v>38</v>
      </c>
      <c r="E57" s="245">
        <v>5130</v>
      </c>
      <c r="F57" s="243">
        <v>63000</v>
      </c>
      <c r="J57" s="33"/>
    </row>
    <row r="58" spans="2:10" ht="17.25" customHeight="1">
      <c r="B58" s="242"/>
      <c r="C58" s="462">
        <v>11860.5</v>
      </c>
      <c r="D58" s="457" t="s">
        <v>39</v>
      </c>
      <c r="E58" s="245">
        <v>5200</v>
      </c>
      <c r="F58" s="243">
        <v>11860.5</v>
      </c>
      <c r="J58" s="33"/>
    </row>
    <row r="59" spans="2:12" ht="17.25" customHeight="1">
      <c r="B59" s="242"/>
      <c r="C59" s="243">
        <v>197563.02</v>
      </c>
      <c r="D59" s="457" t="s">
        <v>40</v>
      </c>
      <c r="E59" s="245">
        <v>5250</v>
      </c>
      <c r="F59" s="243">
        <v>197563.02</v>
      </c>
      <c r="J59" s="33"/>
      <c r="K59" s="247"/>
      <c r="L59" s="246"/>
    </row>
    <row r="60" spans="2:12" ht="17.25" customHeight="1">
      <c r="B60" s="242"/>
      <c r="C60" s="243"/>
      <c r="D60" s="457" t="s">
        <v>40</v>
      </c>
      <c r="E60" s="245">
        <v>6250</v>
      </c>
      <c r="F60" s="243">
        <v>0</v>
      </c>
      <c r="J60" s="33"/>
      <c r="K60" s="247"/>
      <c r="L60" s="246"/>
    </row>
    <row r="61" spans="2:10" ht="17.25" customHeight="1">
      <c r="B61" s="242"/>
      <c r="C61" s="243"/>
      <c r="D61" s="244" t="s">
        <v>41</v>
      </c>
      <c r="E61" s="245">
        <v>5270</v>
      </c>
      <c r="F61" s="243">
        <v>0</v>
      </c>
      <c r="J61" s="33"/>
    </row>
    <row r="62" spans="2:10" ht="17.25" customHeight="1">
      <c r="B62" s="242"/>
      <c r="C62" s="243"/>
      <c r="D62" s="244" t="s">
        <v>41</v>
      </c>
      <c r="E62" s="245">
        <v>6270</v>
      </c>
      <c r="F62" s="243">
        <v>0</v>
      </c>
      <c r="J62" s="33"/>
    </row>
    <row r="63" spans="2:10" ht="17.25" customHeight="1">
      <c r="B63" s="242"/>
      <c r="C63" s="243">
        <v>4961</v>
      </c>
      <c r="D63" s="244" t="s">
        <v>42</v>
      </c>
      <c r="E63" s="245">
        <v>5300</v>
      </c>
      <c r="F63" s="243">
        <v>4961</v>
      </c>
      <c r="J63" s="33"/>
    </row>
    <row r="64" spans="2:10" ht="17.25" customHeight="1">
      <c r="B64" s="242"/>
      <c r="C64" s="229"/>
      <c r="D64" s="244" t="s">
        <v>42</v>
      </c>
      <c r="E64" s="245">
        <v>6300</v>
      </c>
      <c r="F64" s="243">
        <v>0</v>
      </c>
      <c r="H64" s="217" t="s">
        <v>9</v>
      </c>
      <c r="J64" s="33"/>
    </row>
    <row r="65" spans="2:10" ht="17.25" customHeight="1">
      <c r="B65" s="242"/>
      <c r="C65" s="243"/>
      <c r="D65" s="244" t="s">
        <v>43</v>
      </c>
      <c r="E65" s="245">
        <v>5400</v>
      </c>
      <c r="F65" s="243">
        <v>0</v>
      </c>
      <c r="J65" s="33"/>
    </row>
    <row r="66" spans="2:10" ht="17.25" customHeight="1">
      <c r="B66" s="242"/>
      <c r="C66" s="243"/>
      <c r="D66" s="244" t="s">
        <v>43</v>
      </c>
      <c r="E66" s="245">
        <v>6400</v>
      </c>
      <c r="F66" s="243">
        <v>0</v>
      </c>
      <c r="J66" s="33"/>
    </row>
    <row r="67" spans="2:10" ht="17.25" customHeight="1">
      <c r="B67" s="242"/>
      <c r="C67" s="243"/>
      <c r="D67" s="244" t="s">
        <v>44</v>
      </c>
      <c r="E67" s="245">
        <v>5450</v>
      </c>
      <c r="F67" s="243">
        <v>0</v>
      </c>
      <c r="J67" s="33"/>
    </row>
    <row r="68" spans="2:10" ht="17.25" customHeight="1">
      <c r="B68" s="242"/>
      <c r="C68" s="243"/>
      <c r="D68" s="244" t="s">
        <v>44</v>
      </c>
      <c r="E68" s="245">
        <v>6450</v>
      </c>
      <c r="F68" s="243">
        <v>0</v>
      </c>
      <c r="J68" s="33"/>
    </row>
    <row r="69" spans="2:10" ht="17.25" customHeight="1">
      <c r="B69" s="242"/>
      <c r="C69" s="243"/>
      <c r="D69" s="244" t="s">
        <v>45</v>
      </c>
      <c r="E69" s="245">
        <v>6500</v>
      </c>
      <c r="F69" s="243">
        <v>0</v>
      </c>
      <c r="J69" s="33"/>
    </row>
    <row r="70" spans="2:10" ht="17.25" customHeight="1">
      <c r="B70" s="242"/>
      <c r="C70" s="243"/>
      <c r="D70" s="244" t="s">
        <v>120</v>
      </c>
      <c r="E70" s="245">
        <v>5550</v>
      </c>
      <c r="F70" s="243">
        <v>0</v>
      </c>
      <c r="J70" s="33"/>
    </row>
    <row r="71" spans="2:10" ht="17.25" customHeight="1">
      <c r="B71" s="227"/>
      <c r="C71" s="243"/>
      <c r="D71" s="217" t="s">
        <v>120</v>
      </c>
      <c r="E71" s="237">
        <v>6550</v>
      </c>
      <c r="F71" s="229">
        <v>0</v>
      </c>
      <c r="J71" s="33"/>
    </row>
    <row r="72" spans="2:10" ht="17.25" customHeight="1" thickBot="1">
      <c r="B72" s="234">
        <f>SUM(B53:B71)</f>
        <v>0</v>
      </c>
      <c r="C72" s="34">
        <f>SUM(C53:C71)</f>
        <v>538776.52</v>
      </c>
      <c r="D72" s="248"/>
      <c r="E72" s="237"/>
      <c r="F72" s="235">
        <f>SUM(F53:F71)</f>
        <v>538776.52</v>
      </c>
      <c r="J72" s="32"/>
    </row>
    <row r="73" spans="2:10" ht="17.25" customHeight="1" thickTop="1">
      <c r="B73" s="249"/>
      <c r="C73" s="250"/>
      <c r="D73" s="251" t="s">
        <v>366</v>
      </c>
      <c r="E73" s="26">
        <v>700</v>
      </c>
      <c r="F73" s="252"/>
      <c r="J73" s="32"/>
    </row>
    <row r="74" spans="2:10" ht="17.25" customHeight="1">
      <c r="B74" s="249"/>
      <c r="C74" s="250"/>
      <c r="D74" s="251" t="s">
        <v>367</v>
      </c>
      <c r="E74" s="26">
        <v>3000</v>
      </c>
      <c r="F74" s="252"/>
      <c r="J74" s="32"/>
    </row>
    <row r="75" spans="2:10" ht="17.25" customHeight="1">
      <c r="B75" s="249"/>
      <c r="C75" s="250"/>
      <c r="D75" s="251" t="s">
        <v>368</v>
      </c>
      <c r="E75" s="26">
        <v>3000</v>
      </c>
      <c r="F75" s="252"/>
      <c r="J75" s="32"/>
    </row>
    <row r="76" spans="2:6" ht="17.25" customHeight="1">
      <c r="B76" s="249"/>
      <c r="C76" s="250"/>
      <c r="D76" s="251" t="s">
        <v>369</v>
      </c>
      <c r="E76" s="26"/>
      <c r="F76" s="252"/>
    </row>
    <row r="77" spans="2:6" ht="17.25" customHeight="1">
      <c r="B77" s="249"/>
      <c r="C77" s="250">
        <v>402604.82</v>
      </c>
      <c r="D77" s="251" t="s">
        <v>370</v>
      </c>
      <c r="E77" s="26">
        <v>600</v>
      </c>
      <c r="F77" s="252">
        <v>402604.82</v>
      </c>
    </row>
    <row r="78" spans="2:6" ht="17.25" customHeight="1">
      <c r="B78" s="236"/>
      <c r="C78" s="253">
        <v>14846.32</v>
      </c>
      <c r="D78" s="251" t="s">
        <v>464</v>
      </c>
      <c r="E78" s="237">
        <v>900</v>
      </c>
      <c r="F78" s="236">
        <v>14846.32</v>
      </c>
    </row>
    <row r="79" spans="2:6" ht="17.25" customHeight="1">
      <c r="B79" s="236"/>
      <c r="C79" s="253">
        <v>19404</v>
      </c>
      <c r="D79" s="251" t="s">
        <v>562</v>
      </c>
      <c r="E79" s="237"/>
      <c r="F79" s="236">
        <v>19404</v>
      </c>
    </row>
    <row r="80" spans="2:6" ht="17.25" customHeight="1">
      <c r="B80" s="236"/>
      <c r="C80" s="253"/>
      <c r="D80" s="254" t="s">
        <v>383</v>
      </c>
      <c r="E80" s="237"/>
      <c r="F80" s="236"/>
    </row>
    <row r="81" spans="2:6" ht="17.25" customHeight="1">
      <c r="B81" s="255"/>
      <c r="C81" s="253"/>
      <c r="D81" s="254" t="s">
        <v>371</v>
      </c>
      <c r="E81" s="237"/>
      <c r="F81" s="229"/>
    </row>
    <row r="82" spans="2:6" ht="17.25" customHeight="1">
      <c r="B82" s="255"/>
      <c r="C82" s="250">
        <v>124500</v>
      </c>
      <c r="D82" s="254" t="s">
        <v>372</v>
      </c>
      <c r="E82" s="256">
        <v>90</v>
      </c>
      <c r="F82" s="243">
        <v>124500</v>
      </c>
    </row>
    <row r="83" spans="3:6" ht="17.25" customHeight="1">
      <c r="C83" s="35">
        <f>SUM(C73:C82)</f>
        <v>561355.14</v>
      </c>
      <c r="D83" s="244"/>
      <c r="E83" s="257"/>
      <c r="F83" s="258">
        <f>SUM(F73:F82)</f>
        <v>561355.14</v>
      </c>
    </row>
    <row r="84" spans="3:6" ht="17.25" customHeight="1">
      <c r="C84" s="31">
        <f>SUM(C83,C72)</f>
        <v>1100131.6600000001</v>
      </c>
      <c r="D84" s="259" t="s">
        <v>95</v>
      </c>
      <c r="E84" s="255"/>
      <c r="F84" s="260">
        <f>SUM(F83,F72)</f>
        <v>1100131.6600000001</v>
      </c>
    </row>
    <row r="85" spans="3:6" ht="17.25" customHeight="1">
      <c r="C85" s="229">
        <f>C37-C84</f>
        <v>-595913.9400000002</v>
      </c>
      <c r="D85" s="261" t="s">
        <v>132</v>
      </c>
      <c r="E85" s="255"/>
      <c r="F85" s="36">
        <f>F37-F84</f>
        <v>-595913.9400000002</v>
      </c>
    </row>
    <row r="86" spans="3:6" ht="17.25" customHeight="1">
      <c r="C86" s="229"/>
      <c r="D86" s="259" t="s">
        <v>128</v>
      </c>
      <c r="E86" s="255"/>
      <c r="F86" s="229"/>
    </row>
    <row r="87" spans="3:6" ht="17.25" customHeight="1">
      <c r="C87" s="229">
        <v>0</v>
      </c>
      <c r="D87" s="261" t="s">
        <v>133</v>
      </c>
      <c r="E87" s="255"/>
      <c r="F87" s="262"/>
    </row>
    <row r="88" spans="3:11" ht="17.25" customHeight="1" thickBot="1">
      <c r="C88" s="28">
        <f>C10+C85</f>
        <v>17826775.119999997</v>
      </c>
      <c r="D88" s="259" t="s">
        <v>129</v>
      </c>
      <c r="E88" s="255"/>
      <c r="F88" s="235">
        <f>F10+F85</f>
        <v>17826775.119999997</v>
      </c>
      <c r="J88" s="246">
        <f>F88</f>
        <v>17826775.119999997</v>
      </c>
      <c r="K88" s="246">
        <f>'[1]งบทดลอง'!G15</f>
        <v>17826775.12</v>
      </c>
    </row>
    <row r="89" ht="17.25" customHeight="1" thickTop="1"/>
    <row r="90" spans="10:11" ht="17.25" customHeight="1">
      <c r="J90" s="246"/>
      <c r="K90" s="246">
        <f>K88-J88</f>
        <v>0</v>
      </c>
    </row>
    <row r="91" ht="17.25" customHeight="1"/>
    <row r="92" spans="2:11" ht="17.25" customHeight="1">
      <c r="B92" s="263"/>
      <c r="C92" s="215"/>
      <c r="D92" s="13"/>
      <c r="E92" s="13"/>
      <c r="F92" s="13"/>
      <c r="K92" s="247"/>
    </row>
    <row r="93" spans="2:11" ht="17.25" customHeight="1">
      <c r="B93" s="263"/>
      <c r="C93" s="215"/>
      <c r="D93" s="13"/>
      <c r="E93" s="13"/>
      <c r="F93" s="13"/>
      <c r="J93" s="246">
        <f>J88-C88</f>
        <v>0</v>
      </c>
      <c r="K93" s="246">
        <f>K90-K92</f>
        <v>0</v>
      </c>
    </row>
    <row r="94" spans="2:6" ht="17.25" customHeight="1">
      <c r="B94" s="263"/>
      <c r="C94" s="215"/>
      <c r="D94" s="216"/>
      <c r="E94" s="216"/>
      <c r="F94" s="216"/>
    </row>
    <row r="95" spans="2:6" ht="17.25">
      <c r="B95" s="215"/>
      <c r="C95" s="215"/>
      <c r="D95" s="216"/>
      <c r="E95" s="215"/>
      <c r="F95" s="215"/>
    </row>
  </sheetData>
  <sheetProtection/>
  <mergeCells count="5">
    <mergeCell ref="B1:F1"/>
    <mergeCell ref="B2:F2"/>
    <mergeCell ref="B4:F4"/>
    <mergeCell ref="B7:C7"/>
    <mergeCell ref="B49:C49"/>
  </mergeCells>
  <printOptions/>
  <pageMargins left="0.9055118110236221" right="0.15748031496062992" top="0.2755905511811024" bottom="0.15748031496062992" header="0.1968503937007874" footer="0.196850393700787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M46"/>
  <sheetViews>
    <sheetView zoomScale="90" zoomScaleNormal="90" zoomScalePageLayoutView="0" workbookViewId="0" topLeftCell="A1">
      <pane ySplit="2070" topLeftCell="A1" activePane="bottomLeft" state="split"/>
      <selection pane="topLeft" activeCell="I7" sqref="I7"/>
      <selection pane="bottomLeft" activeCell="D42" sqref="D42"/>
    </sheetView>
  </sheetViews>
  <sheetFormatPr defaultColWidth="9.140625" defaultRowHeight="21.75"/>
  <cols>
    <col min="1" max="1" width="31.140625" style="1" customWidth="1"/>
    <col min="2" max="2" width="8.00390625" style="1" customWidth="1"/>
    <col min="3" max="4" width="13.28125" style="1" customWidth="1"/>
    <col min="5" max="8" width="12.00390625" style="37" customWidth="1"/>
    <col min="9" max="10" width="13.28125" style="1" customWidth="1"/>
    <col min="11" max="11" width="4.140625" style="1" customWidth="1"/>
    <col min="12" max="12" width="9.140625" style="1" customWidth="1"/>
    <col min="13" max="13" width="14.421875" style="6" customWidth="1"/>
    <col min="14" max="16384" width="9.140625" style="1" customWidth="1"/>
  </cols>
  <sheetData>
    <row r="1" spans="1:11" ht="25.5" customHeight="1">
      <c r="A1" s="551" t="s">
        <v>69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</row>
    <row r="2" spans="1:11" ht="25.5" customHeight="1">
      <c r="A2" s="551" t="s">
        <v>81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</row>
    <row r="3" spans="1:11" ht="25.5" customHeight="1">
      <c r="A3" s="552" t="s">
        <v>593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</row>
    <row r="4" ht="12" customHeight="1"/>
    <row r="5" spans="1:10" ht="18.75">
      <c r="A5" s="25"/>
      <c r="B5" s="27"/>
      <c r="C5" s="553" t="s">
        <v>70</v>
      </c>
      <c r="D5" s="550"/>
      <c r="E5" s="549" t="s">
        <v>19</v>
      </c>
      <c r="F5" s="549"/>
      <c r="G5" s="554" t="s">
        <v>17</v>
      </c>
      <c r="H5" s="554"/>
      <c r="I5" s="550" t="s">
        <v>71</v>
      </c>
      <c r="J5" s="550"/>
    </row>
    <row r="6" spans="1:10" ht="18.75">
      <c r="A6" s="452" t="s">
        <v>15</v>
      </c>
      <c r="B6" s="26" t="s">
        <v>16</v>
      </c>
      <c r="C6" s="547" t="s">
        <v>594</v>
      </c>
      <c r="D6" s="548"/>
      <c r="E6" s="549" t="s">
        <v>72</v>
      </c>
      <c r="F6" s="549"/>
      <c r="G6" s="549" t="s">
        <v>73</v>
      </c>
      <c r="H6" s="549"/>
      <c r="I6" s="550" t="s">
        <v>534</v>
      </c>
      <c r="J6" s="550"/>
    </row>
    <row r="7" spans="1:10" ht="18.75">
      <c r="A7" s="38"/>
      <c r="B7" s="39"/>
      <c r="C7" s="456" t="s">
        <v>11</v>
      </c>
      <c r="D7" s="455" t="s">
        <v>12</v>
      </c>
      <c r="E7" s="198" t="s">
        <v>11</v>
      </c>
      <c r="F7" s="198" t="s">
        <v>12</v>
      </c>
      <c r="G7" s="454" t="s">
        <v>11</v>
      </c>
      <c r="H7" s="454" t="s">
        <v>12</v>
      </c>
      <c r="I7" s="455" t="s">
        <v>11</v>
      </c>
      <c r="J7" s="455" t="s">
        <v>12</v>
      </c>
    </row>
    <row r="8" spans="1:10" ht="18.75">
      <c r="A8" s="40" t="s">
        <v>68</v>
      </c>
      <c r="B8" s="41">
        <v>10</v>
      </c>
      <c r="C8" s="42">
        <v>0</v>
      </c>
      <c r="D8" s="42"/>
      <c r="E8" s="199"/>
      <c r="F8" s="199"/>
      <c r="G8" s="43"/>
      <c r="H8" s="43"/>
      <c r="I8" s="43">
        <f>SUM(C8+E8+G8-D8-F8-H8)</f>
        <v>0</v>
      </c>
      <c r="J8" s="43"/>
    </row>
    <row r="9" spans="1:10" ht="18.75">
      <c r="A9" s="40" t="s">
        <v>632</v>
      </c>
      <c r="B9" s="41">
        <v>21</v>
      </c>
      <c r="C9" s="42">
        <v>0</v>
      </c>
      <c r="D9" s="42"/>
      <c r="E9" s="199"/>
      <c r="F9" s="199"/>
      <c r="G9" s="43"/>
      <c r="H9" s="43"/>
      <c r="I9" s="43">
        <f>SUM(C9+E9+G9-D9-F9-H9)</f>
        <v>0</v>
      </c>
      <c r="J9" s="43"/>
    </row>
    <row r="10" spans="1:10" ht="18.75">
      <c r="A10" s="40" t="s">
        <v>636</v>
      </c>
      <c r="B10" s="41">
        <v>22</v>
      </c>
      <c r="C10" s="42">
        <v>8709946.42</v>
      </c>
      <c r="D10" s="42"/>
      <c r="E10" s="199"/>
      <c r="F10" s="199"/>
      <c r="G10" s="43">
        <v>352930.54</v>
      </c>
      <c r="H10" s="43">
        <v>216654.25</v>
      </c>
      <c r="I10" s="43">
        <f aca="true" t="shared" si="0" ref="I10:I33">SUM(C10+E10+G10-D10-F10-H10)</f>
        <v>8846222.709999999</v>
      </c>
      <c r="J10" s="43"/>
    </row>
    <row r="11" spans="1:13" ht="18.75">
      <c r="A11" s="40" t="s">
        <v>353</v>
      </c>
      <c r="B11" s="41">
        <v>22</v>
      </c>
      <c r="C11" s="31">
        <v>9166122.7</v>
      </c>
      <c r="D11" s="31"/>
      <c r="E11" s="200"/>
      <c r="F11" s="200"/>
      <c r="G11" s="35">
        <v>936</v>
      </c>
      <c r="H11" s="35">
        <v>737126.23</v>
      </c>
      <c r="I11" s="43">
        <f t="shared" si="0"/>
        <v>8429932.469999999</v>
      </c>
      <c r="J11" s="43"/>
      <c r="M11" s="6">
        <f>SUM(I10:I13)</f>
        <v>17826775.12</v>
      </c>
    </row>
    <row r="12" spans="1:10" ht="18.75">
      <c r="A12" s="40" t="s">
        <v>114</v>
      </c>
      <c r="B12" s="41">
        <v>22</v>
      </c>
      <c r="C12" s="31">
        <v>546619.94</v>
      </c>
      <c r="D12" s="31"/>
      <c r="E12" s="200"/>
      <c r="F12" s="200"/>
      <c r="G12" s="35">
        <v>4000</v>
      </c>
      <c r="H12" s="35"/>
      <c r="I12" s="43">
        <f>SUM(C12+E12+G12-D12-F12-H12)</f>
        <v>550619.94</v>
      </c>
      <c r="J12" s="43"/>
    </row>
    <row r="13" spans="1:10" ht="18.75">
      <c r="A13" s="40" t="s">
        <v>115</v>
      </c>
      <c r="B13" s="41">
        <v>22</v>
      </c>
      <c r="C13" s="31"/>
      <c r="D13" s="31"/>
      <c r="E13" s="200"/>
      <c r="F13" s="200"/>
      <c r="G13" s="35"/>
      <c r="H13" s="35"/>
      <c r="I13" s="43">
        <f>SUM(C13+E13+G13-D13-F13-H13)</f>
        <v>0</v>
      </c>
      <c r="J13" s="43"/>
    </row>
    <row r="14" spans="1:10" ht="18.75">
      <c r="A14" s="40" t="s">
        <v>635</v>
      </c>
      <c r="B14" s="41">
        <v>21</v>
      </c>
      <c r="C14" s="31"/>
      <c r="D14" s="31"/>
      <c r="E14" s="200"/>
      <c r="F14" s="200"/>
      <c r="G14" s="35"/>
      <c r="H14" s="35"/>
      <c r="I14" s="43">
        <f>SUM(C14+E14+G14-D14-F14-H14)</f>
        <v>0</v>
      </c>
      <c r="J14" s="43"/>
    </row>
    <row r="15" spans="1:10" ht="18.75">
      <c r="A15" s="40" t="s">
        <v>298</v>
      </c>
      <c r="B15" s="41">
        <v>90</v>
      </c>
      <c r="C15" s="31"/>
      <c r="D15" s="31"/>
      <c r="E15" s="200"/>
      <c r="F15" s="200"/>
      <c r="G15" s="35"/>
      <c r="H15" s="35"/>
      <c r="I15" s="43">
        <f>SUM(C15+E15+G15-D15-F15-H15)</f>
        <v>0</v>
      </c>
      <c r="J15" s="43"/>
    </row>
    <row r="16" spans="1:10" ht="18.75">
      <c r="A16" s="40" t="s">
        <v>299</v>
      </c>
      <c r="B16" s="41"/>
      <c r="C16" s="31">
        <v>490000</v>
      </c>
      <c r="D16" s="31"/>
      <c r="E16" s="200"/>
      <c r="F16" s="200"/>
      <c r="G16" s="35"/>
      <c r="H16" s="35"/>
      <c r="I16" s="43">
        <f>SUM(C16+E16+G16-D16-F16-H16)</f>
        <v>490000</v>
      </c>
      <c r="J16" s="43"/>
    </row>
    <row r="17" spans="1:10" ht="18.75">
      <c r="A17" s="40" t="s">
        <v>83</v>
      </c>
      <c r="B17" s="41">
        <v>90</v>
      </c>
      <c r="C17" s="31">
        <v>19404</v>
      </c>
      <c r="D17" s="31"/>
      <c r="E17" s="200"/>
      <c r="F17" s="200">
        <v>143904</v>
      </c>
      <c r="G17" s="35">
        <v>124500</v>
      </c>
      <c r="H17" s="35"/>
      <c r="I17" s="43">
        <f t="shared" si="0"/>
        <v>0</v>
      </c>
      <c r="J17" s="43"/>
    </row>
    <row r="18" spans="1:10" ht="18.75">
      <c r="A18" s="40" t="s">
        <v>533</v>
      </c>
      <c r="B18" s="41"/>
      <c r="C18" s="31"/>
      <c r="D18" s="31">
        <v>19404</v>
      </c>
      <c r="E18" s="200">
        <v>19404</v>
      </c>
      <c r="F18" s="200"/>
      <c r="G18" s="35"/>
      <c r="H18" s="35"/>
      <c r="I18" s="43"/>
      <c r="J18" s="43">
        <v>0</v>
      </c>
    </row>
    <row r="19" spans="1:10" ht="18.75">
      <c r="A19" s="40" t="s">
        <v>387</v>
      </c>
      <c r="B19" s="41"/>
      <c r="C19" s="31">
        <v>1122</v>
      </c>
      <c r="D19" s="31"/>
      <c r="E19" s="200"/>
      <c r="F19" s="200"/>
      <c r="G19" s="35"/>
      <c r="H19" s="35"/>
      <c r="I19" s="43">
        <f t="shared" si="0"/>
        <v>1122</v>
      </c>
      <c r="J19" s="43"/>
    </row>
    <row r="20" spans="1:10" ht="18.75">
      <c r="A20" s="40" t="s">
        <v>330</v>
      </c>
      <c r="B20" s="41">
        <v>704</v>
      </c>
      <c r="C20" s="31">
        <v>497200</v>
      </c>
      <c r="D20" s="31"/>
      <c r="E20" s="200"/>
      <c r="F20" s="200"/>
      <c r="G20" s="35">
        <v>0</v>
      </c>
      <c r="H20" s="35">
        <v>800</v>
      </c>
      <c r="I20" s="43">
        <f t="shared" si="0"/>
        <v>496400</v>
      </c>
      <c r="J20" s="43"/>
    </row>
    <row r="21" spans="1:10" ht="18.75">
      <c r="A21" s="40" t="s">
        <v>74</v>
      </c>
      <c r="B21" s="41">
        <v>0</v>
      </c>
      <c r="C21" s="31"/>
      <c r="D21" s="31"/>
      <c r="E21" s="200"/>
      <c r="F21" s="200"/>
      <c r="G21" s="35"/>
      <c r="H21" s="35"/>
      <c r="I21" s="43">
        <f t="shared" si="0"/>
        <v>0</v>
      </c>
      <c r="J21" s="43"/>
    </row>
    <row r="22" spans="1:10" ht="18.75">
      <c r="A22" s="40" t="s">
        <v>57</v>
      </c>
      <c r="B22" s="41">
        <v>100</v>
      </c>
      <c r="C22" s="31"/>
      <c r="D22" s="31"/>
      <c r="E22" s="200"/>
      <c r="F22" s="200"/>
      <c r="G22" s="35">
        <v>251602</v>
      </c>
      <c r="H22" s="35"/>
      <c r="I22" s="43">
        <f t="shared" si="0"/>
        <v>251602</v>
      </c>
      <c r="J22" s="43"/>
    </row>
    <row r="23" spans="1:10" ht="18.75">
      <c r="A23" s="40" t="s">
        <v>58</v>
      </c>
      <c r="B23" s="41">
        <v>120</v>
      </c>
      <c r="C23" s="31"/>
      <c r="D23" s="31"/>
      <c r="E23" s="200"/>
      <c r="F23" s="200"/>
      <c r="G23" s="35">
        <v>9790</v>
      </c>
      <c r="H23" s="35"/>
      <c r="I23" s="43">
        <f t="shared" si="0"/>
        <v>9790</v>
      </c>
      <c r="J23" s="43"/>
    </row>
    <row r="24" spans="1:10" ht="18.75">
      <c r="A24" s="44" t="s">
        <v>59</v>
      </c>
      <c r="B24" s="45">
        <v>130</v>
      </c>
      <c r="C24" s="46"/>
      <c r="D24" s="46"/>
      <c r="E24" s="201"/>
      <c r="F24" s="201"/>
      <c r="G24" s="35">
        <v>63000</v>
      </c>
      <c r="H24" s="47"/>
      <c r="I24" s="43">
        <f t="shared" si="0"/>
        <v>63000</v>
      </c>
      <c r="J24" s="43"/>
    </row>
    <row r="25" spans="1:10" ht="18.75">
      <c r="A25" s="40" t="s">
        <v>60</v>
      </c>
      <c r="B25" s="41">
        <v>200</v>
      </c>
      <c r="C25" s="31"/>
      <c r="D25" s="31"/>
      <c r="E25" s="200"/>
      <c r="F25" s="200"/>
      <c r="G25" s="35">
        <v>11860.5</v>
      </c>
      <c r="H25" s="35"/>
      <c r="I25" s="43">
        <f t="shared" si="0"/>
        <v>11860.5</v>
      </c>
      <c r="J25" s="43"/>
    </row>
    <row r="26" spans="1:10" ht="18.75">
      <c r="A26" s="40" t="s">
        <v>61</v>
      </c>
      <c r="B26" s="41">
        <v>250</v>
      </c>
      <c r="C26" s="31"/>
      <c r="D26" s="31"/>
      <c r="E26" s="200">
        <v>124500</v>
      </c>
      <c r="F26" s="200"/>
      <c r="G26" s="35">
        <v>73063.02</v>
      </c>
      <c r="H26" s="35"/>
      <c r="I26" s="43">
        <f t="shared" si="0"/>
        <v>197563.02000000002</v>
      </c>
      <c r="J26" s="43"/>
    </row>
    <row r="27" spans="1:10" ht="18.75">
      <c r="A27" s="40" t="s">
        <v>62</v>
      </c>
      <c r="B27" s="41">
        <v>270</v>
      </c>
      <c r="C27" s="31"/>
      <c r="D27" s="31"/>
      <c r="E27" s="200"/>
      <c r="F27" s="200"/>
      <c r="G27" s="35">
        <v>0</v>
      </c>
      <c r="H27" s="35"/>
      <c r="I27" s="43">
        <f t="shared" si="0"/>
        <v>0</v>
      </c>
      <c r="J27" s="43"/>
    </row>
    <row r="28" spans="1:10" ht="18.75">
      <c r="A28" s="40" t="s">
        <v>63</v>
      </c>
      <c r="B28" s="41">
        <v>300</v>
      </c>
      <c r="C28" s="31"/>
      <c r="D28" s="31"/>
      <c r="E28" s="200"/>
      <c r="F28" s="200"/>
      <c r="G28" s="35">
        <v>5000</v>
      </c>
      <c r="H28" s="35">
        <v>39</v>
      </c>
      <c r="I28" s="43">
        <f t="shared" si="0"/>
        <v>4961</v>
      </c>
      <c r="J28" s="43"/>
    </row>
    <row r="29" spans="1:10" ht="18.75">
      <c r="A29" s="40" t="s">
        <v>75</v>
      </c>
      <c r="B29" s="41">
        <v>400</v>
      </c>
      <c r="C29" s="31"/>
      <c r="D29" s="31"/>
      <c r="E29" s="200"/>
      <c r="F29" s="200"/>
      <c r="G29" s="35"/>
      <c r="H29" s="35"/>
      <c r="I29" s="43">
        <f t="shared" si="0"/>
        <v>0</v>
      </c>
      <c r="J29" s="43"/>
    </row>
    <row r="30" spans="1:10" ht="18.75">
      <c r="A30" s="40" t="s">
        <v>76</v>
      </c>
      <c r="B30" s="41">
        <v>450</v>
      </c>
      <c r="C30" s="31"/>
      <c r="D30" s="31"/>
      <c r="E30" s="200"/>
      <c r="F30" s="200"/>
      <c r="G30" s="35"/>
      <c r="H30" s="35"/>
      <c r="I30" s="43">
        <f t="shared" si="0"/>
        <v>0</v>
      </c>
      <c r="J30" s="43"/>
    </row>
    <row r="31" spans="1:10" ht="18.75">
      <c r="A31" s="40" t="s">
        <v>77</v>
      </c>
      <c r="B31" s="41">
        <v>500</v>
      </c>
      <c r="C31" s="31"/>
      <c r="D31" s="31"/>
      <c r="E31" s="200"/>
      <c r="F31" s="200"/>
      <c r="G31" s="35"/>
      <c r="H31" s="35"/>
      <c r="I31" s="43">
        <f t="shared" si="0"/>
        <v>0</v>
      </c>
      <c r="J31" s="43"/>
    </row>
    <row r="32" spans="1:10" ht="18.75">
      <c r="A32" s="40" t="s">
        <v>124</v>
      </c>
      <c r="B32" s="41">
        <v>550</v>
      </c>
      <c r="C32" s="31"/>
      <c r="D32" s="31"/>
      <c r="E32" s="200"/>
      <c r="F32" s="200"/>
      <c r="G32" s="35"/>
      <c r="H32" s="35"/>
      <c r="I32" s="43">
        <f t="shared" si="0"/>
        <v>0</v>
      </c>
      <c r="J32" s="43"/>
    </row>
    <row r="33" spans="1:10" ht="18.75">
      <c r="A33" s="40" t="s">
        <v>429</v>
      </c>
      <c r="B33" s="41"/>
      <c r="C33" s="31"/>
      <c r="D33" s="31"/>
      <c r="E33" s="200"/>
      <c r="F33" s="200"/>
      <c r="G33" s="35"/>
      <c r="H33" s="35"/>
      <c r="I33" s="43">
        <f t="shared" si="0"/>
        <v>0</v>
      </c>
      <c r="J33" s="43"/>
    </row>
    <row r="34" spans="1:10" ht="18.75">
      <c r="A34" s="48" t="s">
        <v>78</v>
      </c>
      <c r="B34" s="41">
        <v>821</v>
      </c>
      <c r="C34" s="31"/>
      <c r="D34" s="31">
        <v>0</v>
      </c>
      <c r="E34" s="200"/>
      <c r="F34" s="200"/>
      <c r="G34" s="35"/>
      <c r="H34" s="35">
        <v>352987.54</v>
      </c>
      <c r="I34" s="35"/>
      <c r="J34" s="43">
        <f>SUM(D34+F34+H34-C34-E34-G34)</f>
        <v>352987.54</v>
      </c>
    </row>
    <row r="35" spans="1:10" ht="18.75">
      <c r="A35" s="40" t="s">
        <v>401</v>
      </c>
      <c r="B35" s="41">
        <v>900</v>
      </c>
      <c r="C35" s="31"/>
      <c r="D35" s="31">
        <v>160541.32</v>
      </c>
      <c r="E35" s="200"/>
      <c r="F35" s="200"/>
      <c r="G35" s="35">
        <v>14846.32</v>
      </c>
      <c r="H35" s="35">
        <v>2486.18</v>
      </c>
      <c r="I35" s="35"/>
      <c r="J35" s="43">
        <f>SUM(D35+F35+H35-C35-E35-G35)</f>
        <v>148181.18</v>
      </c>
    </row>
    <row r="36" spans="1:10" ht="18.75">
      <c r="A36" s="40" t="s">
        <v>107</v>
      </c>
      <c r="B36" s="41">
        <v>600</v>
      </c>
      <c r="C36" s="31"/>
      <c r="D36" s="31">
        <v>424661.82</v>
      </c>
      <c r="E36" s="200"/>
      <c r="F36" s="200"/>
      <c r="G36" s="35">
        <v>402604.82</v>
      </c>
      <c r="H36" s="35">
        <v>40</v>
      </c>
      <c r="I36" s="35"/>
      <c r="J36" s="43">
        <f>SUM(D36+F36+H36-C36-E36-G36)</f>
        <v>22097</v>
      </c>
    </row>
    <row r="37" spans="1:10" ht="18.75">
      <c r="A37" s="40" t="s">
        <v>134</v>
      </c>
      <c r="B37" s="41"/>
      <c r="C37" s="31"/>
      <c r="D37" s="31">
        <v>866696</v>
      </c>
      <c r="E37" s="200"/>
      <c r="F37" s="200"/>
      <c r="G37" s="35"/>
      <c r="H37" s="35"/>
      <c r="I37" s="35"/>
      <c r="J37" s="43">
        <f>SUM(D37+F37+H37-C37-E37-G37)</f>
        <v>866696</v>
      </c>
    </row>
    <row r="38" spans="1:10" ht="18.75">
      <c r="A38" s="48" t="s">
        <v>80</v>
      </c>
      <c r="B38" s="41"/>
      <c r="C38" s="31"/>
      <c r="D38" s="31">
        <v>302300</v>
      </c>
      <c r="E38" s="200"/>
      <c r="F38" s="200"/>
      <c r="G38" s="35"/>
      <c r="H38" s="35">
        <v>0</v>
      </c>
      <c r="I38" s="35">
        <v>0</v>
      </c>
      <c r="J38" s="43">
        <f>SUM(D38+F38+H38-C38-E38-G38-I38)</f>
        <v>302300</v>
      </c>
    </row>
    <row r="39" spans="1:10" ht="18.75">
      <c r="A39" s="48" t="s">
        <v>509</v>
      </c>
      <c r="B39" s="41"/>
      <c r="C39" s="31"/>
      <c r="D39" s="31">
        <v>150500</v>
      </c>
      <c r="E39" s="200"/>
      <c r="F39" s="200"/>
      <c r="G39" s="35"/>
      <c r="H39" s="35"/>
      <c r="I39" s="35">
        <v>0</v>
      </c>
      <c r="J39" s="43">
        <f>SUM(D39+F39+H39-C39-E39-G39-I39)</f>
        <v>150500</v>
      </c>
    </row>
    <row r="40" spans="1:10" ht="18.75">
      <c r="A40" s="48" t="s">
        <v>361</v>
      </c>
      <c r="B40" s="41"/>
      <c r="C40" s="31"/>
      <c r="D40" s="31">
        <v>1034750.11</v>
      </c>
      <c r="E40" s="200"/>
      <c r="F40" s="200"/>
      <c r="G40" s="35"/>
      <c r="H40" s="35">
        <v>0</v>
      </c>
      <c r="I40" s="35">
        <v>0</v>
      </c>
      <c r="J40" s="43">
        <f>SUM(D40+F40+H40-C40-E40-G40)</f>
        <v>1034750.11</v>
      </c>
    </row>
    <row r="41" spans="1:10" ht="18.75">
      <c r="A41" s="48" t="s">
        <v>121</v>
      </c>
      <c r="B41" s="41">
        <v>700</v>
      </c>
      <c r="C41" s="31"/>
      <c r="D41" s="31">
        <v>8792275.68</v>
      </c>
      <c r="E41" s="200"/>
      <c r="F41" s="200"/>
      <c r="G41" s="35"/>
      <c r="H41" s="35">
        <v>4000</v>
      </c>
      <c r="I41" s="49"/>
      <c r="J41" s="43">
        <f>SUM(D41+F41+H41-C41-E41-G41)</f>
        <v>8796275.68</v>
      </c>
    </row>
    <row r="42" spans="1:10" ht="18.75">
      <c r="A42" s="48" t="s">
        <v>101</v>
      </c>
      <c r="B42" s="41"/>
      <c r="C42" s="36"/>
      <c r="D42" s="36">
        <v>7679286.13</v>
      </c>
      <c r="E42" s="202"/>
      <c r="F42" s="202"/>
      <c r="G42" s="49"/>
      <c r="H42" s="49"/>
      <c r="I42" s="49"/>
      <c r="J42" s="43">
        <f>SUM(D42+F42+H42-C42-E42-G42)</f>
        <v>7679286.13</v>
      </c>
    </row>
    <row r="43" spans="1:13" ht="19.5" thickBot="1">
      <c r="A43" s="48"/>
      <c r="B43" s="41"/>
      <c r="C43" s="28">
        <f aca="true" t="shared" si="1" ref="C43:H43">SUM(C8:C42)</f>
        <v>19430415.06</v>
      </c>
      <c r="D43" s="28">
        <f t="shared" si="1"/>
        <v>19430415.06</v>
      </c>
      <c r="E43" s="203">
        <f t="shared" si="1"/>
        <v>143904</v>
      </c>
      <c r="F43" s="203">
        <f t="shared" si="1"/>
        <v>143904</v>
      </c>
      <c r="G43" s="34">
        <f t="shared" si="1"/>
        <v>1314133.2</v>
      </c>
      <c r="H43" s="34">
        <f t="shared" si="1"/>
        <v>1314133.2</v>
      </c>
      <c r="I43" s="34">
        <f>SUM(I8:I42)</f>
        <v>19353073.64</v>
      </c>
      <c r="J43" s="34">
        <f>SUM(J8:J42)</f>
        <v>19353073.64</v>
      </c>
      <c r="M43" s="6">
        <f>J43-I43</f>
        <v>0</v>
      </c>
    </row>
    <row r="44" spans="1:10" ht="19.5" thickTop="1">
      <c r="A44" s="32"/>
      <c r="B44" s="50"/>
      <c r="C44" s="29"/>
      <c r="D44" s="29"/>
      <c r="E44" s="33"/>
      <c r="F44" s="33"/>
      <c r="G44" s="33"/>
      <c r="H44" s="33"/>
      <c r="I44" s="33"/>
      <c r="J44" s="33"/>
    </row>
    <row r="45" spans="1:10" ht="18.75">
      <c r="A45" s="4"/>
      <c r="B45" s="4"/>
      <c r="C45" s="4"/>
      <c r="D45" s="4"/>
      <c r="E45" s="51"/>
      <c r="F45" s="51"/>
      <c r="G45" s="51"/>
      <c r="H45" s="51"/>
      <c r="I45" s="4"/>
      <c r="J45" s="4"/>
    </row>
    <row r="46" ht="18.75">
      <c r="C46" s="12"/>
    </row>
  </sheetData>
  <sheetProtection/>
  <mergeCells count="11">
    <mergeCell ref="C6:D6"/>
    <mergeCell ref="E6:F6"/>
    <mergeCell ref="G6:H6"/>
    <mergeCell ref="I6:J6"/>
    <mergeCell ref="A1:K1"/>
    <mergeCell ref="A2:K2"/>
    <mergeCell ref="A3:K3"/>
    <mergeCell ref="C5:D5"/>
    <mergeCell ref="E5:F5"/>
    <mergeCell ref="G5:H5"/>
    <mergeCell ref="I5:J5"/>
  </mergeCells>
  <printOptions/>
  <pageMargins left="1.09" right="0.19" top="0.29" bottom="0.23" header="0.18" footer="0.2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G118"/>
  <sheetViews>
    <sheetView tabSelected="1" zoomScale="115" zoomScaleNormal="115" zoomScalePageLayoutView="0" workbookViewId="0" topLeftCell="A76">
      <selection activeCell="F86" sqref="F86"/>
    </sheetView>
  </sheetViews>
  <sheetFormatPr defaultColWidth="9.140625" defaultRowHeight="21.75"/>
  <cols>
    <col min="1" max="1" width="53.8515625" style="12" customWidth="1"/>
    <col min="2" max="2" width="7.7109375" style="264" customWidth="1"/>
    <col min="3" max="3" width="14.00390625" style="213" customWidth="1"/>
    <col min="4" max="4" width="15.28125" style="265" customWidth="1"/>
    <col min="5" max="5" width="13.8515625" style="213" customWidth="1"/>
    <col min="6" max="16384" width="9.140625" style="12" customWidth="1"/>
  </cols>
  <sheetData>
    <row r="1" ht="15.75">
      <c r="E1" s="265" t="s">
        <v>142</v>
      </c>
    </row>
    <row r="2" spans="1:5" ht="15.75">
      <c r="A2" s="555" t="s">
        <v>81</v>
      </c>
      <c r="B2" s="555"/>
      <c r="C2" s="555"/>
      <c r="D2" s="555"/>
      <c r="E2" s="555"/>
    </row>
    <row r="3" spans="1:5" ht="15.75">
      <c r="A3" s="555" t="s">
        <v>143</v>
      </c>
      <c r="B3" s="555"/>
      <c r="C3" s="555"/>
      <c r="D3" s="555"/>
      <c r="E3" s="555"/>
    </row>
    <row r="4" spans="1:5" ht="15.75">
      <c r="A4" s="555" t="s">
        <v>546</v>
      </c>
      <c r="B4" s="555"/>
      <c r="C4" s="555"/>
      <c r="D4" s="555"/>
      <c r="E4" s="555"/>
    </row>
    <row r="5" ht="10.5" customHeight="1"/>
    <row r="6" spans="1:5" ht="15.75">
      <c r="A6" s="266"/>
      <c r="B6" s="267" t="s">
        <v>16</v>
      </c>
      <c r="C6" s="268" t="s">
        <v>22</v>
      </c>
      <c r="D6" s="269" t="s">
        <v>282</v>
      </c>
      <c r="E6" s="268" t="s">
        <v>24</v>
      </c>
    </row>
    <row r="7" spans="1:5" ht="15.75">
      <c r="A7" s="270" t="s">
        <v>144</v>
      </c>
      <c r="B7" s="271"/>
      <c r="C7" s="272"/>
      <c r="D7" s="273"/>
      <c r="E7" s="274"/>
    </row>
    <row r="8" spans="1:5" ht="15.75">
      <c r="A8" s="275" t="s">
        <v>145</v>
      </c>
      <c r="B8" s="276" t="s">
        <v>217</v>
      </c>
      <c r="C8" s="277"/>
      <c r="D8" s="278"/>
      <c r="E8" s="277"/>
    </row>
    <row r="9" spans="1:5" ht="15.75">
      <c r="A9" s="275" t="s">
        <v>146</v>
      </c>
      <c r="B9" s="276" t="s">
        <v>218</v>
      </c>
      <c r="C9" s="277">
        <v>20000</v>
      </c>
      <c r="D9" s="278"/>
      <c r="E9" s="277">
        <v>0</v>
      </c>
    </row>
    <row r="10" spans="1:5" ht="15.75">
      <c r="A10" s="275" t="s">
        <v>147</v>
      </c>
      <c r="B10" s="276" t="s">
        <v>219</v>
      </c>
      <c r="C10" s="277">
        <v>75000</v>
      </c>
      <c r="D10" s="278"/>
      <c r="E10" s="277">
        <v>0</v>
      </c>
    </row>
    <row r="11" spans="1:5" ht="15.75">
      <c r="A11" s="275" t="s">
        <v>148</v>
      </c>
      <c r="B11" s="276" t="s">
        <v>220</v>
      </c>
      <c r="C11" s="277">
        <v>0</v>
      </c>
      <c r="D11" s="278"/>
      <c r="E11" s="277">
        <v>0</v>
      </c>
    </row>
    <row r="12" spans="1:5" ht="15.75">
      <c r="A12" s="275" t="s">
        <v>149</v>
      </c>
      <c r="B12" s="276" t="s">
        <v>221</v>
      </c>
      <c r="C12" s="277">
        <v>0</v>
      </c>
      <c r="D12" s="278"/>
      <c r="E12" s="277">
        <v>0</v>
      </c>
    </row>
    <row r="13" spans="1:5" ht="15.75">
      <c r="A13" s="275" t="s">
        <v>151</v>
      </c>
      <c r="B13" s="276" t="s">
        <v>222</v>
      </c>
      <c r="C13" s="277">
        <v>0</v>
      </c>
      <c r="D13" s="278"/>
      <c r="E13" s="277">
        <v>0</v>
      </c>
    </row>
    <row r="14" spans="1:5" ht="15.75">
      <c r="A14" s="279" t="s">
        <v>150</v>
      </c>
      <c r="B14" s="280" t="s">
        <v>223</v>
      </c>
      <c r="C14" s="281">
        <v>0</v>
      </c>
      <c r="D14" s="282"/>
      <c r="E14" s="283">
        <v>0</v>
      </c>
    </row>
    <row r="15" spans="1:5" ht="15.75">
      <c r="A15" s="284" t="s">
        <v>65</v>
      </c>
      <c r="B15" s="267"/>
      <c r="C15" s="285">
        <f>SUM(C8:C14)</f>
        <v>95000</v>
      </c>
      <c r="D15" s="285">
        <f>SUM(D8:D14)</f>
        <v>0</v>
      </c>
      <c r="E15" s="285">
        <f>SUM(E8:E14)</f>
        <v>0</v>
      </c>
    </row>
    <row r="16" spans="1:5" ht="15.75">
      <c r="A16" s="270" t="s">
        <v>152</v>
      </c>
      <c r="B16" s="286" t="s">
        <v>224</v>
      </c>
      <c r="C16" s="287"/>
      <c r="D16" s="214"/>
      <c r="E16" s="274"/>
    </row>
    <row r="17" spans="1:5" ht="15.75">
      <c r="A17" s="275" t="s">
        <v>153</v>
      </c>
      <c r="B17" s="276" t="s">
        <v>225</v>
      </c>
      <c r="C17" s="277"/>
      <c r="D17" s="278"/>
      <c r="E17" s="277">
        <v>0</v>
      </c>
    </row>
    <row r="18" spans="1:5" ht="15.75">
      <c r="A18" s="275" t="s">
        <v>154</v>
      </c>
      <c r="B18" s="276" t="s">
        <v>226</v>
      </c>
      <c r="C18" s="277"/>
      <c r="D18" s="278"/>
      <c r="E18" s="277">
        <v>0</v>
      </c>
    </row>
    <row r="19" spans="1:5" ht="15.75">
      <c r="A19" s="275" t="s">
        <v>155</v>
      </c>
      <c r="B19" s="276" t="s">
        <v>227</v>
      </c>
      <c r="C19" s="277"/>
      <c r="D19" s="278"/>
      <c r="E19" s="277">
        <v>0</v>
      </c>
    </row>
    <row r="20" spans="1:5" ht="15.75">
      <c r="A20" s="275" t="s">
        <v>156</v>
      </c>
      <c r="B20" s="276" t="s">
        <v>228</v>
      </c>
      <c r="C20" s="277"/>
      <c r="D20" s="278"/>
      <c r="E20" s="277"/>
    </row>
    <row r="21" spans="1:5" ht="15.75">
      <c r="A21" s="275" t="s">
        <v>157</v>
      </c>
      <c r="B21" s="276" t="s">
        <v>229</v>
      </c>
      <c r="C21" s="277">
        <v>2000</v>
      </c>
      <c r="D21" s="278">
        <v>37</v>
      </c>
      <c r="E21" s="277">
        <v>37</v>
      </c>
    </row>
    <row r="22" spans="1:5" ht="15.75">
      <c r="A22" s="275" t="s">
        <v>158</v>
      </c>
      <c r="B22" s="276" t="s">
        <v>230</v>
      </c>
      <c r="C22" s="277"/>
      <c r="D22" s="278"/>
      <c r="E22" s="277"/>
    </row>
    <row r="23" spans="1:5" ht="15.75">
      <c r="A23" s="275" t="s">
        <v>159</v>
      </c>
      <c r="B23" s="276" t="s">
        <v>231</v>
      </c>
      <c r="C23" s="277">
        <v>5000</v>
      </c>
      <c r="D23" s="278"/>
      <c r="E23" s="277">
        <v>0</v>
      </c>
    </row>
    <row r="24" spans="1:5" ht="15.75">
      <c r="A24" s="275" t="s">
        <v>160</v>
      </c>
      <c r="B24" s="276" t="s">
        <v>232</v>
      </c>
      <c r="C24" s="277"/>
      <c r="D24" s="278"/>
      <c r="E24" s="277"/>
    </row>
    <row r="25" spans="1:5" ht="15.75">
      <c r="A25" s="275" t="s">
        <v>161</v>
      </c>
      <c r="B25" s="276"/>
      <c r="C25" s="277"/>
      <c r="D25" s="278"/>
      <c r="E25" s="277"/>
    </row>
    <row r="26" spans="1:5" ht="15.75">
      <c r="A26" s="275" t="s">
        <v>162</v>
      </c>
      <c r="B26" s="276" t="s">
        <v>233</v>
      </c>
      <c r="C26" s="277"/>
      <c r="D26" s="278"/>
      <c r="E26" s="277"/>
    </row>
    <row r="27" spans="1:5" ht="15.75">
      <c r="A27" s="275" t="s">
        <v>163</v>
      </c>
      <c r="B27" s="276" t="s">
        <v>234</v>
      </c>
      <c r="C27" s="277">
        <v>200</v>
      </c>
      <c r="D27" s="278"/>
      <c r="E27" s="277">
        <v>0</v>
      </c>
    </row>
    <row r="28" spans="1:5" ht="15.75">
      <c r="A28" s="275" t="s">
        <v>164</v>
      </c>
      <c r="B28" s="276"/>
      <c r="C28" s="277"/>
      <c r="D28" s="278"/>
      <c r="E28" s="277"/>
    </row>
    <row r="29" spans="1:5" ht="15.75">
      <c r="A29" s="275" t="s">
        <v>165</v>
      </c>
      <c r="B29" s="276" t="s">
        <v>235</v>
      </c>
      <c r="C29" s="277"/>
      <c r="D29" s="278"/>
      <c r="E29" s="277">
        <v>0</v>
      </c>
    </row>
    <row r="30" spans="1:5" ht="15.75">
      <c r="A30" s="275" t="s">
        <v>166</v>
      </c>
      <c r="B30" s="276" t="s">
        <v>236</v>
      </c>
      <c r="C30" s="277"/>
      <c r="D30" s="278"/>
      <c r="E30" s="277">
        <v>0</v>
      </c>
    </row>
    <row r="31" spans="1:5" ht="15.75">
      <c r="A31" s="275" t="s">
        <v>167</v>
      </c>
      <c r="B31" s="276" t="s">
        <v>237</v>
      </c>
      <c r="C31" s="277"/>
      <c r="D31" s="278"/>
      <c r="E31" s="277">
        <v>0</v>
      </c>
    </row>
    <row r="32" spans="1:5" ht="15.75">
      <c r="A32" s="275" t="s">
        <v>168</v>
      </c>
      <c r="B32" s="276" t="s">
        <v>238</v>
      </c>
      <c r="C32" s="277"/>
      <c r="D32" s="278"/>
      <c r="E32" s="277">
        <v>0</v>
      </c>
    </row>
    <row r="33" spans="1:5" ht="15.75">
      <c r="A33" s="275" t="s">
        <v>169</v>
      </c>
      <c r="B33" s="276" t="s">
        <v>239</v>
      </c>
      <c r="C33" s="277"/>
      <c r="D33" s="278"/>
      <c r="E33" s="277">
        <v>0</v>
      </c>
    </row>
    <row r="34" spans="1:5" ht="15.75">
      <c r="A34" s="275" t="s">
        <v>171</v>
      </c>
      <c r="B34" s="276" t="s">
        <v>240</v>
      </c>
      <c r="C34" s="277"/>
      <c r="D34" s="278"/>
      <c r="E34" s="277">
        <v>0</v>
      </c>
    </row>
    <row r="35" spans="1:5" ht="15.75">
      <c r="A35" s="275" t="s">
        <v>170</v>
      </c>
      <c r="B35" s="276" t="s">
        <v>241</v>
      </c>
      <c r="C35" s="277">
        <v>2000</v>
      </c>
      <c r="D35" s="278"/>
      <c r="E35" s="277">
        <v>0</v>
      </c>
    </row>
    <row r="36" spans="1:5" ht="15.75">
      <c r="A36" s="275" t="s">
        <v>172</v>
      </c>
      <c r="B36" s="276" t="s">
        <v>242</v>
      </c>
      <c r="C36" s="277"/>
      <c r="D36" s="278"/>
      <c r="E36" s="277">
        <v>0</v>
      </c>
    </row>
    <row r="37" spans="1:5" ht="15.75">
      <c r="A37" s="275" t="s">
        <v>173</v>
      </c>
      <c r="B37" s="276" t="s">
        <v>243</v>
      </c>
      <c r="C37" s="277"/>
      <c r="D37" s="278"/>
      <c r="E37" s="277">
        <v>0</v>
      </c>
    </row>
    <row r="38" spans="1:5" ht="15.75">
      <c r="A38" s="275" t="s">
        <v>174</v>
      </c>
      <c r="B38" s="276" t="s">
        <v>244</v>
      </c>
      <c r="C38" s="277">
        <v>45000</v>
      </c>
      <c r="D38" s="278"/>
      <c r="E38" s="277">
        <v>0</v>
      </c>
    </row>
    <row r="39" spans="1:5" ht="15.75">
      <c r="A39" s="275" t="s">
        <v>175</v>
      </c>
      <c r="B39" s="276" t="s">
        <v>245</v>
      </c>
      <c r="C39" s="277">
        <v>200</v>
      </c>
      <c r="D39" s="278"/>
      <c r="E39" s="277"/>
    </row>
    <row r="40" spans="1:5" ht="15.75">
      <c r="A40" s="275" t="s">
        <v>176</v>
      </c>
      <c r="B40" s="276" t="s">
        <v>246</v>
      </c>
      <c r="C40" s="277">
        <v>5000</v>
      </c>
      <c r="D40" s="278"/>
      <c r="E40" s="277">
        <v>0</v>
      </c>
    </row>
    <row r="41" spans="1:5" ht="15.75">
      <c r="A41" s="275" t="s">
        <v>177</v>
      </c>
      <c r="B41" s="276" t="s">
        <v>247</v>
      </c>
      <c r="C41" s="277"/>
      <c r="D41" s="278"/>
      <c r="E41" s="277">
        <v>0</v>
      </c>
    </row>
    <row r="42" spans="1:5" ht="15.75">
      <c r="A42" s="275" t="s">
        <v>178</v>
      </c>
      <c r="B42" s="276" t="s">
        <v>248</v>
      </c>
      <c r="C42" s="277"/>
      <c r="D42" s="278"/>
      <c r="E42" s="277">
        <v>0</v>
      </c>
    </row>
    <row r="43" spans="1:5" ht="15.75">
      <c r="A43" s="275" t="s">
        <v>179</v>
      </c>
      <c r="B43" s="276"/>
      <c r="C43" s="277"/>
      <c r="D43" s="278"/>
      <c r="E43" s="277">
        <v>0</v>
      </c>
    </row>
    <row r="44" spans="1:5" ht="15.75">
      <c r="A44" s="275" t="s">
        <v>180</v>
      </c>
      <c r="B44" s="276" t="s">
        <v>249</v>
      </c>
      <c r="C44" s="277"/>
      <c r="D44" s="278"/>
      <c r="E44" s="277">
        <v>0</v>
      </c>
    </row>
    <row r="45" spans="1:5" ht="15.75">
      <c r="A45" s="275" t="s">
        <v>181</v>
      </c>
      <c r="B45" s="276" t="s">
        <v>250</v>
      </c>
      <c r="C45" s="277">
        <v>2000</v>
      </c>
      <c r="D45" s="278">
        <v>20</v>
      </c>
      <c r="E45" s="277">
        <v>20</v>
      </c>
    </row>
    <row r="46" spans="1:5" ht="15.75">
      <c r="A46" s="275" t="s">
        <v>182</v>
      </c>
      <c r="B46" s="276" t="s">
        <v>251</v>
      </c>
      <c r="C46" s="277"/>
      <c r="D46" s="278"/>
      <c r="E46" s="277">
        <v>0</v>
      </c>
    </row>
    <row r="47" spans="1:5" ht="15.75">
      <c r="A47" s="279" t="s">
        <v>183</v>
      </c>
      <c r="B47" s="276" t="s">
        <v>252</v>
      </c>
      <c r="C47" s="277"/>
      <c r="D47" s="278"/>
      <c r="E47" s="277">
        <v>0</v>
      </c>
    </row>
    <row r="48" spans="1:5" ht="15.75">
      <c r="A48" s="279" t="s">
        <v>365</v>
      </c>
      <c r="B48" s="276" t="s">
        <v>364</v>
      </c>
      <c r="C48" s="277">
        <v>3000</v>
      </c>
      <c r="D48" s="278"/>
      <c r="E48" s="277">
        <v>0</v>
      </c>
    </row>
    <row r="49" spans="1:5" ht="15.75">
      <c r="A49" s="279" t="s">
        <v>472</v>
      </c>
      <c r="B49" s="286"/>
      <c r="C49" s="287"/>
      <c r="D49" s="214"/>
      <c r="E49" s="283"/>
    </row>
    <row r="50" spans="1:5" ht="15.75">
      <c r="A50" s="284" t="s">
        <v>65</v>
      </c>
      <c r="B50" s="267"/>
      <c r="C50" s="285">
        <f>SUM(C17:C48)</f>
        <v>64400</v>
      </c>
      <c r="D50" s="285">
        <f>SUM(D17:D49)</f>
        <v>57</v>
      </c>
      <c r="E50" s="285">
        <f>SUM(E17:E49)</f>
        <v>57</v>
      </c>
    </row>
    <row r="51" spans="1:5" ht="15.75">
      <c r="A51" s="270" t="s">
        <v>184</v>
      </c>
      <c r="B51" s="271"/>
      <c r="C51" s="272"/>
      <c r="D51" s="273"/>
      <c r="E51" s="274"/>
    </row>
    <row r="52" spans="1:5" ht="15.75">
      <c r="A52" s="275" t="s">
        <v>185</v>
      </c>
      <c r="B52" s="276" t="s">
        <v>253</v>
      </c>
      <c r="C52" s="277"/>
      <c r="D52" s="278"/>
      <c r="E52" s="277">
        <v>0</v>
      </c>
    </row>
    <row r="53" spans="1:5" ht="15.75">
      <c r="A53" s="275" t="s">
        <v>186</v>
      </c>
      <c r="B53" s="276" t="s">
        <v>254</v>
      </c>
      <c r="C53" s="277"/>
      <c r="D53" s="278"/>
      <c r="E53" s="277">
        <v>0</v>
      </c>
    </row>
    <row r="54" spans="1:5" ht="15.75">
      <c r="A54" s="275" t="s">
        <v>187</v>
      </c>
      <c r="B54" s="276" t="s">
        <v>255</v>
      </c>
      <c r="C54" s="277">
        <v>85000</v>
      </c>
      <c r="D54" s="278"/>
      <c r="E54" s="277">
        <v>0</v>
      </c>
    </row>
    <row r="55" spans="1:5" ht="15.75">
      <c r="A55" s="275" t="s">
        <v>188</v>
      </c>
      <c r="B55" s="276" t="s">
        <v>256</v>
      </c>
      <c r="C55" s="277">
        <v>20000</v>
      </c>
      <c r="D55" s="278"/>
      <c r="E55" s="277">
        <v>0</v>
      </c>
    </row>
    <row r="56" spans="1:5" ht="15.75">
      <c r="A56" s="279" t="s">
        <v>189</v>
      </c>
      <c r="B56" s="280" t="s">
        <v>257</v>
      </c>
      <c r="C56" s="281"/>
      <c r="D56" s="282"/>
      <c r="E56" s="283">
        <v>0</v>
      </c>
    </row>
    <row r="57" spans="1:5" ht="15.75">
      <c r="A57" s="284" t="s">
        <v>65</v>
      </c>
      <c r="B57" s="267"/>
      <c r="C57" s="285">
        <f>SUM(C52:C56)</f>
        <v>105000</v>
      </c>
      <c r="D57" s="285">
        <f>SUM(D52:D56)</f>
        <v>0</v>
      </c>
      <c r="E57" s="285">
        <f>SUM(E52:E56)</f>
        <v>0</v>
      </c>
    </row>
    <row r="58" spans="1:5" ht="15.75">
      <c r="A58" s="270" t="s">
        <v>190</v>
      </c>
      <c r="B58" s="271" t="s">
        <v>258</v>
      </c>
      <c r="C58" s="272"/>
      <c r="D58" s="273"/>
      <c r="E58" s="274"/>
    </row>
    <row r="59" spans="1:5" ht="15.75">
      <c r="A59" s="275" t="s">
        <v>191</v>
      </c>
      <c r="B59" s="276" t="s">
        <v>259</v>
      </c>
      <c r="C59" s="277"/>
      <c r="D59" s="278"/>
      <c r="E59" s="277">
        <v>0</v>
      </c>
    </row>
    <row r="60" spans="1:5" ht="15.75">
      <c r="A60" s="275" t="s">
        <v>192</v>
      </c>
      <c r="B60" s="276" t="s">
        <v>260</v>
      </c>
      <c r="C60" s="277"/>
      <c r="D60" s="278"/>
      <c r="E60" s="277">
        <v>0</v>
      </c>
    </row>
    <row r="61" spans="1:5" ht="15.75">
      <c r="A61" s="279" t="s">
        <v>193</v>
      </c>
      <c r="B61" s="280" t="s">
        <v>261</v>
      </c>
      <c r="C61" s="281"/>
      <c r="D61" s="282"/>
      <c r="E61" s="283">
        <v>0</v>
      </c>
    </row>
    <row r="62" spans="1:5" ht="15.75">
      <c r="A62" s="212" t="s">
        <v>65</v>
      </c>
      <c r="B62" s="267"/>
      <c r="C62" s="285">
        <f>SUM(C59:C61)</f>
        <v>0</v>
      </c>
      <c r="D62" s="285">
        <f>SUM(D59:D61)</f>
        <v>0</v>
      </c>
      <c r="E62" s="285">
        <f>SUM(E59:E61)</f>
        <v>0</v>
      </c>
    </row>
    <row r="63" spans="1:5" ht="15.75">
      <c r="A63" s="288" t="s">
        <v>194</v>
      </c>
      <c r="B63" s="271"/>
      <c r="C63" s="272"/>
      <c r="D63" s="273"/>
      <c r="E63" s="274"/>
    </row>
    <row r="64" spans="1:5" ht="15.75">
      <c r="A64" s="275" t="s">
        <v>195</v>
      </c>
      <c r="B64" s="276" t="s">
        <v>262</v>
      </c>
      <c r="C64" s="277"/>
      <c r="D64" s="278"/>
      <c r="E64" s="277">
        <v>0</v>
      </c>
    </row>
    <row r="65" spans="1:5" ht="15.75">
      <c r="A65" s="275" t="s">
        <v>196</v>
      </c>
      <c r="B65" s="276" t="s">
        <v>263</v>
      </c>
      <c r="C65" s="277">
        <v>120000</v>
      </c>
      <c r="D65" s="278"/>
      <c r="E65" s="287">
        <v>0</v>
      </c>
    </row>
    <row r="66" spans="1:5" ht="15.75">
      <c r="A66" s="275" t="s">
        <v>197</v>
      </c>
      <c r="B66" s="276" t="s">
        <v>264</v>
      </c>
      <c r="C66" s="277"/>
      <c r="D66" s="278"/>
      <c r="E66" s="277">
        <v>0</v>
      </c>
    </row>
    <row r="67" spans="1:5" ht="15.75">
      <c r="A67" s="275" t="s">
        <v>198</v>
      </c>
      <c r="B67" s="276" t="s">
        <v>265</v>
      </c>
      <c r="C67" s="277"/>
      <c r="D67" s="278"/>
      <c r="E67" s="277">
        <v>0</v>
      </c>
    </row>
    <row r="68" spans="1:5" ht="15.75">
      <c r="A68" s="275" t="s">
        <v>199</v>
      </c>
      <c r="B68" s="276" t="s">
        <v>266</v>
      </c>
      <c r="C68" s="277"/>
      <c r="D68" s="278"/>
      <c r="E68" s="277">
        <v>0</v>
      </c>
    </row>
    <row r="69" spans="1:5" ht="15.75">
      <c r="A69" s="275" t="s">
        <v>200</v>
      </c>
      <c r="B69" s="276" t="s">
        <v>267</v>
      </c>
      <c r="C69" s="277"/>
      <c r="D69" s="278"/>
      <c r="E69" s="277">
        <v>0</v>
      </c>
    </row>
    <row r="70" spans="1:5" ht="15.75">
      <c r="A70" s="279" t="s">
        <v>201</v>
      </c>
      <c r="B70" s="280" t="s">
        <v>268</v>
      </c>
      <c r="C70" s="281">
        <v>50000</v>
      </c>
      <c r="D70" s="282"/>
      <c r="E70" s="283">
        <v>0</v>
      </c>
    </row>
    <row r="71" spans="1:5" ht="15.75">
      <c r="A71" s="284" t="s">
        <v>65</v>
      </c>
      <c r="B71" s="267"/>
      <c r="C71" s="285">
        <f>SUM(C64:C70)</f>
        <v>170000</v>
      </c>
      <c r="D71" s="285">
        <f>SUM(D64:D70)</f>
        <v>0</v>
      </c>
      <c r="E71" s="285">
        <f>SUM(E64:E70)</f>
        <v>0</v>
      </c>
    </row>
    <row r="72" spans="1:5" ht="15.75">
      <c r="A72" s="270" t="s">
        <v>202</v>
      </c>
      <c r="B72" s="271" t="s">
        <v>269</v>
      </c>
      <c r="C72" s="272"/>
      <c r="D72" s="273"/>
      <c r="E72" s="274"/>
    </row>
    <row r="73" spans="1:5" ht="15.75">
      <c r="A73" s="279" t="s">
        <v>203</v>
      </c>
      <c r="B73" s="280" t="s">
        <v>270</v>
      </c>
      <c r="C73" s="281"/>
      <c r="D73" s="282"/>
      <c r="E73" s="289"/>
    </row>
    <row r="74" spans="1:5" ht="15.75">
      <c r="A74" s="284" t="s">
        <v>65</v>
      </c>
      <c r="B74" s="267"/>
      <c r="C74" s="285">
        <f>SUM(C73)</f>
        <v>0</v>
      </c>
      <c r="D74" s="285">
        <f>SUM(D73)</f>
        <v>0</v>
      </c>
      <c r="E74" s="285">
        <f>SUM(E73)</f>
        <v>0</v>
      </c>
    </row>
    <row r="75" spans="1:5" ht="15.75">
      <c r="A75" s="270" t="s">
        <v>204</v>
      </c>
      <c r="B75" s="271" t="s">
        <v>271</v>
      </c>
      <c r="C75" s="272"/>
      <c r="D75" s="273"/>
      <c r="E75" s="274"/>
    </row>
    <row r="76" spans="1:5" ht="15.75">
      <c r="A76" s="290" t="s">
        <v>206</v>
      </c>
      <c r="B76" s="276" t="s">
        <v>272</v>
      </c>
      <c r="C76" s="277"/>
      <c r="D76" s="278">
        <v>0</v>
      </c>
      <c r="E76" s="277">
        <v>0</v>
      </c>
    </row>
    <row r="77" spans="1:5" ht="15.75">
      <c r="A77" s="290" t="s">
        <v>205</v>
      </c>
      <c r="B77" s="276"/>
      <c r="C77" s="277">
        <v>1600000</v>
      </c>
      <c r="D77" s="278">
        <v>147607.79</v>
      </c>
      <c r="E77" s="291">
        <v>147607.79</v>
      </c>
    </row>
    <row r="78" spans="1:5" ht="15.75">
      <c r="A78" s="290" t="s">
        <v>521</v>
      </c>
      <c r="B78" s="276"/>
      <c r="C78" s="277">
        <v>7350000</v>
      </c>
      <c r="D78" s="278"/>
      <c r="E78" s="291">
        <v>0</v>
      </c>
    </row>
    <row r="79" spans="1:5" ht="15.75">
      <c r="A79" s="290" t="s">
        <v>207</v>
      </c>
      <c r="B79" s="276" t="s">
        <v>273</v>
      </c>
      <c r="C79" s="277">
        <v>100000</v>
      </c>
      <c r="D79" s="278"/>
      <c r="E79" s="277">
        <v>0</v>
      </c>
    </row>
    <row r="80" spans="1:5" ht="15.75">
      <c r="A80" s="290" t="s">
        <v>208</v>
      </c>
      <c r="B80" s="276" t="s">
        <v>274</v>
      </c>
      <c r="C80" s="277">
        <v>720000</v>
      </c>
      <c r="D80" s="278">
        <v>49389.49</v>
      </c>
      <c r="E80" s="291">
        <v>49389.49</v>
      </c>
    </row>
    <row r="81" spans="1:5" ht="15.75">
      <c r="A81" s="290" t="s">
        <v>209</v>
      </c>
      <c r="B81" s="276" t="s">
        <v>275</v>
      </c>
      <c r="C81" s="277">
        <v>1600000</v>
      </c>
      <c r="D81" s="278">
        <v>110811.28</v>
      </c>
      <c r="E81" s="291">
        <v>110811.28</v>
      </c>
    </row>
    <row r="82" spans="1:5" ht="15.75">
      <c r="A82" s="290" t="s">
        <v>210</v>
      </c>
      <c r="B82" s="276" t="s">
        <v>277</v>
      </c>
      <c r="C82" s="277"/>
      <c r="D82" s="278"/>
      <c r="E82" s="277"/>
    </row>
    <row r="83" spans="1:7" ht="15.75">
      <c r="A83" s="290" t="s">
        <v>423</v>
      </c>
      <c r="B83" s="276" t="s">
        <v>278</v>
      </c>
      <c r="C83" s="277">
        <v>200000</v>
      </c>
      <c r="D83" s="278">
        <v>16214</v>
      </c>
      <c r="E83" s="291">
        <v>16214</v>
      </c>
      <c r="G83" s="12" t="s">
        <v>522</v>
      </c>
    </row>
    <row r="84" spans="1:5" ht="15.75">
      <c r="A84" s="290" t="s">
        <v>211</v>
      </c>
      <c r="B84" s="276" t="s">
        <v>276</v>
      </c>
      <c r="C84" s="277"/>
      <c r="D84" s="278"/>
      <c r="E84" s="277"/>
    </row>
    <row r="85" spans="1:5" ht="15.75">
      <c r="A85" s="290" t="s">
        <v>212</v>
      </c>
      <c r="B85" s="276" t="s">
        <v>279</v>
      </c>
      <c r="C85" s="277">
        <v>50000</v>
      </c>
      <c r="D85" s="278">
        <v>10199.89</v>
      </c>
      <c r="E85" s="291">
        <v>10199.89</v>
      </c>
    </row>
    <row r="86" spans="1:5" ht="15.75">
      <c r="A86" s="290" t="s">
        <v>213</v>
      </c>
      <c r="B86" s="276" t="s">
        <v>280</v>
      </c>
      <c r="C86" s="277">
        <v>70000</v>
      </c>
      <c r="D86" s="278">
        <v>18708.09</v>
      </c>
      <c r="E86" s="291">
        <v>18708.09</v>
      </c>
    </row>
    <row r="87" spans="1:5" ht="15.75">
      <c r="A87" s="292" t="s">
        <v>214</v>
      </c>
      <c r="B87" s="280"/>
      <c r="C87" s="281"/>
      <c r="D87" s="282"/>
      <c r="E87" s="283"/>
    </row>
    <row r="88" spans="1:5" ht="15.75">
      <c r="A88" s="284" t="s">
        <v>65</v>
      </c>
      <c r="B88" s="267"/>
      <c r="C88" s="285">
        <f>SUM(C76:C87)</f>
        <v>11690000</v>
      </c>
      <c r="D88" s="285">
        <f>SUM(D76:D87)</f>
        <v>352930.54000000004</v>
      </c>
      <c r="E88" s="285">
        <f>SUM(E76:E87)</f>
        <v>352930.54000000004</v>
      </c>
    </row>
    <row r="89" spans="1:5" ht="15.75">
      <c r="A89" s="270" t="s">
        <v>215</v>
      </c>
      <c r="B89" s="271"/>
      <c r="C89" s="272"/>
      <c r="D89" s="273"/>
      <c r="E89" s="274"/>
    </row>
    <row r="90" spans="1:5" ht="15.75">
      <c r="A90" s="275" t="s">
        <v>216</v>
      </c>
      <c r="B90" s="276">
        <v>2002</v>
      </c>
      <c r="C90" s="277">
        <v>5975600</v>
      </c>
      <c r="D90" s="278"/>
      <c r="E90" s="277"/>
    </row>
    <row r="91" spans="1:5" ht="15.75">
      <c r="A91" s="284" t="s">
        <v>65</v>
      </c>
      <c r="B91" s="267"/>
      <c r="C91" s="285">
        <f>SUM(C90)</f>
        <v>5975600</v>
      </c>
      <c r="D91" s="285">
        <f>SUM(D90)</f>
        <v>0</v>
      </c>
      <c r="E91" s="285">
        <f>SUM(E90)</f>
        <v>0</v>
      </c>
    </row>
    <row r="92" spans="1:5" ht="15.75">
      <c r="A92" s="284" t="s">
        <v>433</v>
      </c>
      <c r="B92" s="267"/>
      <c r="C92" s="285">
        <f>SUM(C15+C50+C57+C62+C71+C74+C88+C91)</f>
        <v>18100000</v>
      </c>
      <c r="D92" s="285">
        <f>SUM(D15+D50+D57+D62+D71+D74+D88+D91)</f>
        <v>352987.54000000004</v>
      </c>
      <c r="E92" s="285">
        <f>SUM(E15+E50+E57+E62+E71+E74+E88+E91)</f>
        <v>352987.54000000004</v>
      </c>
    </row>
    <row r="93" spans="1:5" ht="15.75">
      <c r="A93" s="270" t="s">
        <v>430</v>
      </c>
      <c r="B93" s="286"/>
      <c r="C93" s="287"/>
      <c r="D93" s="273"/>
      <c r="E93" s="272"/>
    </row>
    <row r="94" spans="1:5" ht="15.75">
      <c r="A94" s="275" t="s">
        <v>431</v>
      </c>
      <c r="B94" s="280" t="s">
        <v>281</v>
      </c>
      <c r="C94" s="281"/>
      <c r="D94" s="278"/>
      <c r="E94" s="291"/>
    </row>
    <row r="95" spans="1:5" ht="15.75">
      <c r="A95" s="275" t="s">
        <v>432</v>
      </c>
      <c r="B95" s="280" t="s">
        <v>281</v>
      </c>
      <c r="C95" s="281"/>
      <c r="D95" s="282"/>
      <c r="E95" s="291"/>
    </row>
    <row r="96" spans="1:5" ht="15.75">
      <c r="A96" s="275"/>
      <c r="B96" s="276"/>
      <c r="C96" s="277"/>
      <c r="D96" s="278"/>
      <c r="E96" s="277"/>
    </row>
    <row r="97" spans="1:5" ht="15.75">
      <c r="A97" s="275"/>
      <c r="B97" s="276"/>
      <c r="C97" s="277"/>
      <c r="D97" s="278"/>
      <c r="E97" s="277"/>
    </row>
    <row r="98" spans="1:5" ht="15.75">
      <c r="A98" s="275"/>
      <c r="B98" s="286"/>
      <c r="C98" s="287"/>
      <c r="D98" s="214"/>
      <c r="E98" s="287"/>
    </row>
    <row r="99" spans="1:5" ht="15.75">
      <c r="A99" s="284" t="s">
        <v>65</v>
      </c>
      <c r="B99" s="267"/>
      <c r="C99" s="285">
        <f>SUM(C93:C98)</f>
        <v>0</v>
      </c>
      <c r="D99" s="285">
        <f>SUM(D93:D98)</f>
        <v>0</v>
      </c>
      <c r="E99" s="285">
        <f>SUM(E93:E98)</f>
        <v>0</v>
      </c>
    </row>
    <row r="100" spans="1:5" ht="15.75">
      <c r="A100" s="293" t="s">
        <v>119</v>
      </c>
      <c r="B100" s="294"/>
      <c r="C100" s="285">
        <f>SUM(C15,C50,C57,C62,C71,C74,C88,C99,C91)</f>
        <v>18100000</v>
      </c>
      <c r="D100" s="285">
        <f>SUM(D15,D50,D57,D62,D71,D74,D88,D99,D91)</f>
        <v>352987.54000000004</v>
      </c>
      <c r="E100" s="285">
        <f>SUM(E15,E50,E57,E62,E71,E74,E88,E99,E91)</f>
        <v>352987.54000000004</v>
      </c>
    </row>
    <row r="118" ht="15.75">
      <c r="D118" s="265" t="s">
        <v>9</v>
      </c>
    </row>
  </sheetData>
  <sheetProtection/>
  <mergeCells count="3">
    <mergeCell ref="A4:E4"/>
    <mergeCell ref="A3:E3"/>
    <mergeCell ref="A2:E2"/>
  </mergeCells>
  <printOptions/>
  <pageMargins left="0.47" right="0.18" top="0.28" bottom="0.33" header="0.3" footer="0.2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H13"/>
  <sheetViews>
    <sheetView zoomScale="130" zoomScaleNormal="130" zoomScalePageLayoutView="0" workbookViewId="0" topLeftCell="A7">
      <selection activeCell="H18" sqref="H18"/>
    </sheetView>
  </sheetViews>
  <sheetFormatPr defaultColWidth="9.140625" defaultRowHeight="21.75"/>
  <cols>
    <col min="1" max="1" width="4.00390625" style="1" customWidth="1"/>
    <col min="2" max="3" width="9.140625" style="1" customWidth="1"/>
    <col min="4" max="4" width="15.00390625" style="1" customWidth="1"/>
    <col min="5" max="5" width="13.7109375" style="1" customWidth="1"/>
    <col min="6" max="8" width="13.00390625" style="1" customWidth="1"/>
    <col min="9" max="16384" width="9.140625" style="1" customWidth="1"/>
  </cols>
  <sheetData>
    <row r="1" spans="1:8" ht="21">
      <c r="A1" s="542" t="s">
        <v>81</v>
      </c>
      <c r="B1" s="542"/>
      <c r="C1" s="542"/>
      <c r="D1" s="542"/>
      <c r="E1" s="542"/>
      <c r="F1" s="542"/>
      <c r="G1" s="542"/>
      <c r="H1" s="542"/>
    </row>
    <row r="2" spans="1:8" ht="21">
      <c r="A2" s="542" t="s">
        <v>394</v>
      </c>
      <c r="B2" s="542"/>
      <c r="C2" s="542"/>
      <c r="D2" s="542"/>
      <c r="E2" s="542"/>
      <c r="F2" s="542"/>
      <c r="G2" s="542"/>
      <c r="H2" s="542"/>
    </row>
    <row r="4" spans="1:8" ht="18.75">
      <c r="A4" s="1" t="s">
        <v>468</v>
      </c>
      <c r="E4" s="295" t="s">
        <v>400</v>
      </c>
      <c r="F4" s="295" t="s">
        <v>398</v>
      </c>
      <c r="G4" s="295" t="s">
        <v>399</v>
      </c>
      <c r="H4" s="295" t="s">
        <v>126</v>
      </c>
    </row>
    <row r="5" spans="2:8" ht="18.75">
      <c r="B5" s="1" t="s">
        <v>395</v>
      </c>
      <c r="E5" s="296">
        <v>6998.33</v>
      </c>
      <c r="F5" s="296">
        <v>2486.18</v>
      </c>
      <c r="G5" s="296">
        <v>6998.33</v>
      </c>
      <c r="H5" s="296">
        <f aca="true" t="shared" si="0" ref="H5:H10">E5+F5-G5</f>
        <v>2486.1800000000003</v>
      </c>
    </row>
    <row r="6" spans="2:8" ht="18.75">
      <c r="B6" s="1" t="s">
        <v>66</v>
      </c>
      <c r="E6" s="296">
        <v>135720</v>
      </c>
      <c r="F6" s="296">
        <v>0</v>
      </c>
      <c r="G6" s="296">
        <v>0</v>
      </c>
      <c r="H6" s="296">
        <v>145695</v>
      </c>
    </row>
    <row r="7" spans="2:8" ht="18.75">
      <c r="B7" s="1" t="s">
        <v>396</v>
      </c>
      <c r="E7" s="296">
        <v>3567.26</v>
      </c>
      <c r="F7" s="296">
        <v>0</v>
      </c>
      <c r="G7" s="296">
        <v>3567.26</v>
      </c>
      <c r="H7" s="296">
        <f t="shared" si="0"/>
        <v>0</v>
      </c>
    </row>
    <row r="8" spans="2:8" ht="18.75">
      <c r="B8" s="1" t="s">
        <v>397</v>
      </c>
      <c r="E8" s="296">
        <v>4280.73</v>
      </c>
      <c r="F8" s="296">
        <v>0</v>
      </c>
      <c r="G8" s="296">
        <v>4280.73</v>
      </c>
      <c r="H8" s="296">
        <f t="shared" si="0"/>
        <v>0</v>
      </c>
    </row>
    <row r="9" spans="2:8" ht="18.75">
      <c r="B9" s="12" t="s">
        <v>510</v>
      </c>
      <c r="E9" s="391">
        <v>148500</v>
      </c>
      <c r="F9" s="391"/>
      <c r="G9" s="391"/>
      <c r="H9" s="296">
        <f t="shared" si="0"/>
        <v>148500</v>
      </c>
    </row>
    <row r="10" spans="2:8" ht="18.75">
      <c r="B10" s="12" t="s">
        <v>511</v>
      </c>
      <c r="E10" s="391">
        <v>2000</v>
      </c>
      <c r="F10" s="391"/>
      <c r="G10" s="391"/>
      <c r="H10" s="296">
        <f t="shared" si="0"/>
        <v>2000</v>
      </c>
    </row>
    <row r="11" spans="4:8" ht="19.5" thickBot="1">
      <c r="D11" s="1" t="s">
        <v>65</v>
      </c>
      <c r="E11" s="297">
        <f>SUM(E5:E10)</f>
        <v>301066.32</v>
      </c>
      <c r="F11" s="297">
        <f>SUM(F5:F8)</f>
        <v>2486.18</v>
      </c>
      <c r="G11" s="297">
        <f>SUM(G5:G8)</f>
        <v>14846.32</v>
      </c>
      <c r="H11" s="297">
        <f>SUM(H5:H8)</f>
        <v>148181.18</v>
      </c>
    </row>
    <row r="12" ht="19.5" thickTop="1"/>
    <row r="13" spans="2:8" ht="18.75">
      <c r="B13" s="1" t="s">
        <v>596</v>
      </c>
      <c r="E13" s="296">
        <v>1034750.11</v>
      </c>
      <c r="F13" s="296">
        <v>0</v>
      </c>
      <c r="G13" s="296">
        <v>0</v>
      </c>
      <c r="H13" s="296">
        <f>E13+F13</f>
        <v>1034750.11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G9"/>
  <sheetViews>
    <sheetView zoomScalePageLayoutView="0" workbookViewId="0" topLeftCell="A1">
      <selection activeCell="D14" sqref="D14"/>
    </sheetView>
  </sheetViews>
  <sheetFormatPr defaultColWidth="9.140625" defaultRowHeight="21.75"/>
  <cols>
    <col min="1" max="1" width="34.28125" style="24" customWidth="1"/>
    <col min="2" max="2" width="18.00390625" style="24" customWidth="1"/>
    <col min="3" max="3" width="16.7109375" style="24" customWidth="1"/>
    <col min="4" max="4" width="16.140625" style="24" customWidth="1"/>
    <col min="5" max="7" width="18.00390625" style="24" customWidth="1"/>
    <col min="8" max="16384" width="9.140625" style="24" customWidth="1"/>
  </cols>
  <sheetData>
    <row r="1" spans="1:7" ht="21">
      <c r="A1" s="542" t="s">
        <v>438</v>
      </c>
      <c r="B1" s="542"/>
      <c r="C1" s="542"/>
      <c r="D1" s="542"/>
      <c r="E1" s="542"/>
      <c r="F1" s="542"/>
      <c r="G1" s="542"/>
    </row>
    <row r="2" spans="1:7" ht="21">
      <c r="A2" s="542" t="s">
        <v>547</v>
      </c>
      <c r="B2" s="542"/>
      <c r="C2" s="542"/>
      <c r="D2" s="542"/>
      <c r="E2" s="542"/>
      <c r="F2" s="542"/>
      <c r="G2" s="542"/>
    </row>
    <row r="4" spans="1:7" ht="21">
      <c r="A4" s="298" t="s">
        <v>15</v>
      </c>
      <c r="B4" s="298" t="s">
        <v>474</v>
      </c>
      <c r="C4" s="298" t="s">
        <v>400</v>
      </c>
      <c r="D4" s="298" t="s">
        <v>439</v>
      </c>
      <c r="E4" s="298" t="s">
        <v>399</v>
      </c>
      <c r="F4" s="298" t="s">
        <v>65</v>
      </c>
      <c r="G4" s="298" t="s">
        <v>118</v>
      </c>
    </row>
    <row r="5" spans="1:7" ht="21">
      <c r="A5" s="299" t="s">
        <v>440</v>
      </c>
      <c r="B5" s="370">
        <v>5313500</v>
      </c>
      <c r="C5" s="370">
        <v>4208900</v>
      </c>
      <c r="D5" s="300">
        <v>700</v>
      </c>
      <c r="E5" s="300">
        <v>418100</v>
      </c>
      <c r="F5" s="300">
        <f>C5+E5-D5</f>
        <v>4626300</v>
      </c>
      <c r="G5" s="299"/>
    </row>
    <row r="6" spans="1:7" ht="21">
      <c r="A6" s="299" t="s">
        <v>473</v>
      </c>
      <c r="B6" s="370">
        <v>410500</v>
      </c>
      <c r="C6" s="370">
        <v>315000</v>
      </c>
      <c r="D6" s="300">
        <v>0</v>
      </c>
      <c r="E6" s="300">
        <v>31500</v>
      </c>
      <c r="F6" s="300">
        <f>C6+E6-D6</f>
        <v>346500</v>
      </c>
      <c r="G6" s="299"/>
    </row>
    <row r="7" spans="1:7" ht="21">
      <c r="A7" s="299" t="s">
        <v>441</v>
      </c>
      <c r="B7" s="300">
        <v>0</v>
      </c>
      <c r="C7" s="300">
        <v>0</v>
      </c>
      <c r="D7" s="300">
        <v>0</v>
      </c>
      <c r="E7" s="300">
        <v>0</v>
      </c>
      <c r="F7" s="300">
        <f>C7+E7-D7</f>
        <v>0</v>
      </c>
      <c r="G7" s="299"/>
    </row>
    <row r="8" spans="1:7" ht="21">
      <c r="A8" s="299" t="s">
        <v>442</v>
      </c>
      <c r="B8" s="300">
        <v>0</v>
      </c>
      <c r="C8" s="300">
        <v>0</v>
      </c>
      <c r="D8" s="300">
        <v>0</v>
      </c>
      <c r="E8" s="300">
        <v>0</v>
      </c>
      <c r="F8" s="300">
        <f>C8+E8-D8</f>
        <v>0</v>
      </c>
      <c r="G8" s="299"/>
    </row>
    <row r="9" spans="1:7" ht="21.75" thickBot="1">
      <c r="A9" s="301" t="s">
        <v>65</v>
      </c>
      <c r="B9" s="302">
        <f>SUM(B5:B8)</f>
        <v>5724000</v>
      </c>
      <c r="C9" s="302">
        <f>SUM(C5:C8)</f>
        <v>4523900</v>
      </c>
      <c r="D9" s="302">
        <f>SUM(D5:D8)</f>
        <v>700</v>
      </c>
      <c r="E9" s="302">
        <f>SUM(E5:E8)</f>
        <v>449600</v>
      </c>
      <c r="F9" s="302">
        <f>SUM(F5:F8)</f>
        <v>4972800</v>
      </c>
      <c r="G9" s="303"/>
    </row>
    <row r="10" ht="21.75" thickTop="1"/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W114"/>
  <sheetViews>
    <sheetView zoomScalePageLayoutView="0" workbookViewId="0" topLeftCell="G1">
      <pane ySplit="2670" topLeftCell="A100" activePane="bottomLeft" state="split"/>
      <selection pane="topLeft" activeCell="A3" sqref="A3:T3"/>
      <selection pane="bottomLeft" activeCell="G72" sqref="G72"/>
    </sheetView>
  </sheetViews>
  <sheetFormatPr defaultColWidth="9.140625" defaultRowHeight="21.75"/>
  <cols>
    <col min="1" max="1" width="12.7109375" style="23" customWidth="1"/>
    <col min="2" max="2" width="10.00390625" style="23" customWidth="1"/>
    <col min="3" max="3" width="11.00390625" style="23" customWidth="1"/>
    <col min="4" max="4" width="10.57421875" style="23" customWidth="1"/>
    <col min="5" max="5" width="10.421875" style="23" customWidth="1"/>
    <col min="6" max="6" width="5.00390625" style="23" customWidth="1"/>
    <col min="7" max="7" width="11.00390625" style="23" customWidth="1"/>
    <col min="8" max="8" width="5.00390625" style="23" customWidth="1"/>
    <col min="9" max="9" width="9.421875" style="23" customWidth="1"/>
    <col min="10" max="10" width="9.00390625" style="23" customWidth="1"/>
    <col min="11" max="11" width="10.57421875" style="23" customWidth="1"/>
    <col min="12" max="12" width="9.421875" style="23" customWidth="1"/>
    <col min="13" max="13" width="5.28125" style="23" customWidth="1"/>
    <col min="14" max="14" width="10.140625" style="23" customWidth="1"/>
    <col min="15" max="15" width="9.8515625" style="23" customWidth="1"/>
    <col min="16" max="16" width="5.57421875" style="23" customWidth="1"/>
    <col min="17" max="17" width="5.00390625" style="23" customWidth="1"/>
    <col min="18" max="18" width="5.140625" style="23" customWidth="1"/>
    <col min="19" max="19" width="9.8515625" style="23" customWidth="1"/>
    <col min="20" max="20" width="12.421875" style="23" customWidth="1"/>
    <col min="21" max="21" width="5.421875" style="23" customWidth="1"/>
    <col min="22" max="22" width="19.7109375" style="112" customWidth="1"/>
    <col min="23" max="23" width="6.8515625" style="23" customWidth="1"/>
    <col min="24" max="24" width="7.8515625" style="23" customWidth="1"/>
    <col min="25" max="25" width="9.7109375" style="23" customWidth="1"/>
    <col min="26" max="75" width="6.8515625" style="23" customWidth="1"/>
    <col min="76" max="83" width="8.8515625" style="23" customWidth="1"/>
    <col min="84" max="16384" width="9.140625" style="23" customWidth="1"/>
  </cols>
  <sheetData>
    <row r="1" spans="1:20" ht="15.75">
      <c r="A1" s="556" t="s">
        <v>54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</row>
    <row r="2" spans="1:20" ht="15.75">
      <c r="A2" s="556" t="s">
        <v>130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</row>
    <row r="3" spans="1:20" ht="18.75">
      <c r="A3" s="557" t="s">
        <v>548</v>
      </c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</row>
    <row r="4" spans="1:20" ht="18.75">
      <c r="A4" s="86"/>
      <c r="B4" s="87"/>
      <c r="C4" s="558">
        <v>110</v>
      </c>
      <c r="D4" s="559"/>
      <c r="E4" s="30">
        <v>120</v>
      </c>
      <c r="F4" s="559">
        <v>210</v>
      </c>
      <c r="G4" s="560"/>
      <c r="H4" s="559">
        <v>220</v>
      </c>
      <c r="I4" s="560"/>
      <c r="J4" s="89"/>
      <c r="K4" s="558">
        <v>240</v>
      </c>
      <c r="L4" s="558"/>
      <c r="M4" s="89"/>
      <c r="N4" s="558">
        <v>260</v>
      </c>
      <c r="O4" s="558"/>
      <c r="P4" s="558"/>
      <c r="Q4" s="559">
        <v>310</v>
      </c>
      <c r="R4" s="560"/>
      <c r="S4" s="192">
        <v>320</v>
      </c>
      <c r="T4" s="89"/>
    </row>
    <row r="5" spans="1:20" ht="18.75">
      <c r="A5" s="90"/>
      <c r="B5" s="91">
        <v>411</v>
      </c>
      <c r="C5" s="88">
        <v>111</v>
      </c>
      <c r="D5" s="30">
        <v>113</v>
      </c>
      <c r="E5" s="92">
        <v>121</v>
      </c>
      <c r="F5" s="92">
        <v>210</v>
      </c>
      <c r="G5" s="92">
        <v>211</v>
      </c>
      <c r="H5" s="93">
        <v>222</v>
      </c>
      <c r="I5" s="93">
        <v>223</v>
      </c>
      <c r="J5" s="93">
        <v>232</v>
      </c>
      <c r="K5" s="91">
        <v>241</v>
      </c>
      <c r="L5" s="91">
        <v>242</v>
      </c>
      <c r="M5" s="93">
        <v>252</v>
      </c>
      <c r="N5" s="88">
        <v>261</v>
      </c>
      <c r="O5" s="88">
        <v>262</v>
      </c>
      <c r="P5" s="88">
        <v>263</v>
      </c>
      <c r="Q5" s="93">
        <v>311</v>
      </c>
      <c r="R5" s="93">
        <v>312</v>
      </c>
      <c r="S5" s="93">
        <v>321</v>
      </c>
      <c r="T5" s="93" t="s">
        <v>65</v>
      </c>
    </row>
    <row r="6" spans="1:20" ht="18.75">
      <c r="A6" s="94">
        <v>0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</row>
    <row r="7" spans="1:20" ht="15.75">
      <c r="A7" s="95">
        <v>2</v>
      </c>
      <c r="B7" s="109">
        <v>0</v>
      </c>
      <c r="C7" s="194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</row>
    <row r="8" spans="1:20" ht="15.75">
      <c r="A8" s="95">
        <v>3</v>
      </c>
      <c r="B8" s="109"/>
      <c r="C8" s="194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</row>
    <row r="9" spans="1:20" ht="15.75">
      <c r="A9" s="95">
        <v>4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</row>
    <row r="10" spans="1:20" ht="15.75">
      <c r="A10" s="95">
        <v>7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</row>
    <row r="11" spans="1:20" ht="15.75">
      <c r="A11" s="100" t="s">
        <v>13</v>
      </c>
      <c r="B11" s="110">
        <f>SUM(B7:B10)</f>
        <v>0</v>
      </c>
      <c r="C11" s="110">
        <f aca="true" t="shared" si="0" ref="C11:S11">SUM(C7:C10)</f>
        <v>0</v>
      </c>
      <c r="D11" s="110">
        <f t="shared" si="0"/>
        <v>0</v>
      </c>
      <c r="E11" s="110">
        <f t="shared" si="0"/>
        <v>0</v>
      </c>
      <c r="F11" s="110">
        <f t="shared" si="0"/>
        <v>0</v>
      </c>
      <c r="G11" s="110">
        <f t="shared" si="0"/>
        <v>0</v>
      </c>
      <c r="H11" s="110">
        <f t="shared" si="0"/>
        <v>0</v>
      </c>
      <c r="I11" s="110">
        <f t="shared" si="0"/>
        <v>0</v>
      </c>
      <c r="J11" s="110">
        <f t="shared" si="0"/>
        <v>0</v>
      </c>
      <c r="K11" s="110">
        <f t="shared" si="0"/>
        <v>0</v>
      </c>
      <c r="L11" s="110">
        <f t="shared" si="0"/>
        <v>0</v>
      </c>
      <c r="M11" s="110">
        <f t="shared" si="0"/>
        <v>0</v>
      </c>
      <c r="N11" s="110">
        <f t="shared" si="0"/>
        <v>0</v>
      </c>
      <c r="O11" s="110">
        <f t="shared" si="0"/>
        <v>0</v>
      </c>
      <c r="P11" s="110">
        <f t="shared" si="0"/>
        <v>0</v>
      </c>
      <c r="Q11" s="110">
        <f t="shared" si="0"/>
        <v>0</v>
      </c>
      <c r="R11" s="110">
        <f t="shared" si="0"/>
        <v>0</v>
      </c>
      <c r="S11" s="110">
        <f t="shared" si="0"/>
        <v>0</v>
      </c>
      <c r="T11" s="110">
        <f>SUM(B11:S11)</f>
        <v>0</v>
      </c>
    </row>
    <row r="12" spans="1:20" ht="15.75">
      <c r="A12" s="102" t="s">
        <v>14</v>
      </c>
      <c r="B12" s="111">
        <v>0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>
        <f>SUM(B12:S12)</f>
        <v>0</v>
      </c>
    </row>
    <row r="13" spans="1:20" ht="15.75">
      <c r="A13" s="94">
        <v>100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</row>
    <row r="14" spans="1:20" ht="15.75">
      <c r="A14" s="95">
        <v>101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</row>
    <row r="15" spans="1:20" ht="15.75">
      <c r="A15" s="95">
        <v>102</v>
      </c>
      <c r="B15" s="109"/>
      <c r="C15" s="109">
        <v>123192</v>
      </c>
      <c r="D15" s="109">
        <v>59190</v>
      </c>
      <c r="E15" s="109"/>
      <c r="F15" s="109"/>
      <c r="G15" s="109">
        <v>11920</v>
      </c>
      <c r="H15" s="109"/>
      <c r="I15" s="109"/>
      <c r="J15" s="109"/>
      <c r="K15" s="109">
        <v>18950</v>
      </c>
      <c r="L15" s="109"/>
      <c r="M15" s="109"/>
      <c r="N15" s="109"/>
      <c r="O15" s="109"/>
      <c r="P15" s="109"/>
      <c r="Q15" s="109"/>
      <c r="R15" s="109"/>
      <c r="S15" s="109"/>
      <c r="T15" s="109"/>
    </row>
    <row r="16" spans="1:20" ht="15.75">
      <c r="A16" s="95">
        <v>103</v>
      </c>
      <c r="B16" s="109"/>
      <c r="C16" s="109">
        <v>7240</v>
      </c>
      <c r="D16" s="109">
        <v>8550</v>
      </c>
      <c r="E16" s="109"/>
      <c r="F16" s="109"/>
      <c r="G16" s="109">
        <v>2660</v>
      </c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</row>
    <row r="17" spans="1:20" ht="15.75">
      <c r="A17" s="95">
        <v>105</v>
      </c>
      <c r="B17" s="109"/>
      <c r="C17" s="109">
        <v>7000</v>
      </c>
      <c r="D17" s="109">
        <v>3500</v>
      </c>
      <c r="E17" s="109"/>
      <c r="F17" s="109"/>
      <c r="G17" s="109"/>
      <c r="H17" s="109"/>
      <c r="I17" s="109"/>
      <c r="J17" s="109"/>
      <c r="K17" s="109">
        <v>3500</v>
      </c>
      <c r="L17" s="109"/>
      <c r="M17" s="109"/>
      <c r="N17" s="109"/>
      <c r="O17" s="109"/>
      <c r="P17" s="109"/>
      <c r="Q17" s="109"/>
      <c r="R17" s="109"/>
      <c r="S17" s="109"/>
      <c r="T17" s="109"/>
    </row>
    <row r="18" spans="1:20" ht="15.75">
      <c r="A18" s="95">
        <v>106</v>
      </c>
      <c r="B18" s="109"/>
      <c r="C18" s="109">
        <v>4210</v>
      </c>
      <c r="D18" s="109">
        <v>1270</v>
      </c>
      <c r="E18" s="109"/>
      <c r="F18" s="109"/>
      <c r="G18" s="109">
        <v>420</v>
      </c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</row>
    <row r="19" spans="1:20" ht="15.75">
      <c r="A19" s="100" t="s">
        <v>13</v>
      </c>
      <c r="B19" s="110">
        <f aca="true" t="shared" si="1" ref="B19:H19">SUM(B14:B18)</f>
        <v>0</v>
      </c>
      <c r="C19" s="110">
        <f t="shared" si="1"/>
        <v>141642</v>
      </c>
      <c r="D19" s="110">
        <f t="shared" si="1"/>
        <v>72510</v>
      </c>
      <c r="E19" s="110">
        <f t="shared" si="1"/>
        <v>0</v>
      </c>
      <c r="F19" s="110">
        <f t="shared" si="1"/>
        <v>0</v>
      </c>
      <c r="G19" s="110">
        <f t="shared" si="1"/>
        <v>15000</v>
      </c>
      <c r="H19" s="110">
        <f t="shared" si="1"/>
        <v>0</v>
      </c>
      <c r="I19" s="110"/>
      <c r="J19" s="110">
        <f>SUM(J14:J18)</f>
        <v>0</v>
      </c>
      <c r="K19" s="110">
        <f>SUM(K14:K18)</f>
        <v>22450</v>
      </c>
      <c r="L19" s="110"/>
      <c r="M19" s="110">
        <f>SUM(M14:M18)</f>
        <v>0</v>
      </c>
      <c r="N19" s="110">
        <f>SUM(N14:N18)</f>
        <v>0</v>
      </c>
      <c r="O19" s="110"/>
      <c r="P19" s="110">
        <f>SUM(P14:P18)</f>
        <v>0</v>
      </c>
      <c r="Q19" s="110">
        <f>SUM(Q14:Q18)</f>
        <v>0</v>
      </c>
      <c r="R19" s="110">
        <f>SUM(R14:R18)</f>
        <v>0</v>
      </c>
      <c r="S19" s="110">
        <f>SUM(S14:S18)</f>
        <v>0</v>
      </c>
      <c r="T19" s="110">
        <f>SUM(B19:S19)</f>
        <v>251602</v>
      </c>
    </row>
    <row r="20" spans="1:20" ht="15.75">
      <c r="A20" s="102" t="s">
        <v>14</v>
      </c>
      <c r="B20" s="111">
        <v>0</v>
      </c>
      <c r="C20" s="111">
        <v>141642</v>
      </c>
      <c r="D20" s="111">
        <v>72510</v>
      </c>
      <c r="E20" s="111"/>
      <c r="F20" s="111"/>
      <c r="G20" s="111">
        <v>15000</v>
      </c>
      <c r="H20" s="111"/>
      <c r="I20" s="111"/>
      <c r="J20" s="111"/>
      <c r="K20" s="111">
        <v>22450</v>
      </c>
      <c r="L20" s="111"/>
      <c r="M20" s="111"/>
      <c r="N20" s="111"/>
      <c r="O20" s="111"/>
      <c r="P20" s="111"/>
      <c r="Q20" s="111"/>
      <c r="R20" s="111"/>
      <c r="S20" s="111"/>
      <c r="T20" s="111">
        <f>SUM(B20:S20)</f>
        <v>251602</v>
      </c>
    </row>
    <row r="21" spans="1:20" ht="15.75">
      <c r="A21" s="94">
        <v>120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</row>
    <row r="22" spans="1:20" ht="15.75">
      <c r="A22" s="95">
        <v>121</v>
      </c>
      <c r="B22" s="109"/>
      <c r="C22" s="109"/>
      <c r="D22" s="109">
        <v>8290</v>
      </c>
      <c r="E22" s="109"/>
      <c r="F22" s="109"/>
      <c r="G22" s="109">
        <v>0</v>
      </c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</row>
    <row r="23" spans="1:20" ht="15.75">
      <c r="A23" s="95">
        <v>122</v>
      </c>
      <c r="B23" s="109"/>
      <c r="C23" s="109"/>
      <c r="D23" s="109">
        <v>1500</v>
      </c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</row>
    <row r="24" spans="1:20" ht="15.75">
      <c r="A24" s="100" t="s">
        <v>13</v>
      </c>
      <c r="B24" s="110">
        <f aca="true" t="shared" si="2" ref="B24:H24">SUM(B22:B23)</f>
        <v>0</v>
      </c>
      <c r="C24" s="110">
        <f t="shared" si="2"/>
        <v>0</v>
      </c>
      <c r="D24" s="110">
        <f t="shared" si="2"/>
        <v>9790</v>
      </c>
      <c r="E24" s="110">
        <f t="shared" si="2"/>
        <v>0</v>
      </c>
      <c r="F24" s="110">
        <f t="shared" si="2"/>
        <v>0</v>
      </c>
      <c r="G24" s="110">
        <f t="shared" si="2"/>
        <v>0</v>
      </c>
      <c r="H24" s="110">
        <f t="shared" si="2"/>
        <v>0</v>
      </c>
      <c r="I24" s="110"/>
      <c r="J24" s="110">
        <f>SUM(J22:J23)</f>
        <v>0</v>
      </c>
      <c r="K24" s="110">
        <f>SUM(K22:K23)</f>
        <v>0</v>
      </c>
      <c r="L24" s="110"/>
      <c r="M24" s="110">
        <f>SUM(M22:M23)</f>
        <v>0</v>
      </c>
      <c r="N24" s="110">
        <f>SUM(N22:N23)</f>
        <v>0</v>
      </c>
      <c r="O24" s="110"/>
      <c r="P24" s="110">
        <f>SUM(P22:P23)</f>
        <v>0</v>
      </c>
      <c r="Q24" s="110">
        <f>SUM(Q22:Q23)</f>
        <v>0</v>
      </c>
      <c r="R24" s="110">
        <f>SUM(R22:R23)</f>
        <v>0</v>
      </c>
      <c r="S24" s="110">
        <f>SUM(S22:S23)</f>
        <v>0</v>
      </c>
      <c r="T24" s="110">
        <f>SUM(B24:S24)</f>
        <v>9790</v>
      </c>
    </row>
    <row r="25" spans="1:20" ht="15.75">
      <c r="A25" s="102" t="s">
        <v>14</v>
      </c>
      <c r="B25" s="111"/>
      <c r="C25" s="111"/>
      <c r="D25" s="111">
        <v>9790</v>
      </c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>
        <f>SUM(B25:S25)</f>
        <v>9790</v>
      </c>
    </row>
    <row r="26" spans="1:20" ht="15.75">
      <c r="A26" s="94">
        <v>130</v>
      </c>
      <c r="B26" s="109"/>
      <c r="C26" s="109"/>
      <c r="D26" s="109"/>
      <c r="E26" s="109"/>
      <c r="F26" s="109"/>
      <c r="G26" s="109">
        <v>0</v>
      </c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</row>
    <row r="27" spans="1:20" ht="15.75">
      <c r="A27" s="95">
        <v>131</v>
      </c>
      <c r="B27" s="109"/>
      <c r="C27" s="109">
        <v>27050</v>
      </c>
      <c r="D27" s="109">
        <v>14120</v>
      </c>
      <c r="E27" s="109"/>
      <c r="F27" s="109"/>
      <c r="G27" s="109"/>
      <c r="H27" s="109"/>
      <c r="I27" s="109"/>
      <c r="J27" s="109"/>
      <c r="K27" s="109">
        <v>7050</v>
      </c>
      <c r="L27" s="109"/>
      <c r="M27" s="109"/>
      <c r="N27" s="109"/>
      <c r="O27" s="109"/>
      <c r="P27" s="109"/>
      <c r="Q27" s="109"/>
      <c r="R27" s="109"/>
      <c r="S27" s="109"/>
      <c r="T27" s="109"/>
    </row>
    <row r="28" spans="1:20" ht="15.75">
      <c r="A28" s="95">
        <v>132</v>
      </c>
      <c r="B28" s="109"/>
      <c r="C28" s="109">
        <v>8950</v>
      </c>
      <c r="D28" s="109">
        <v>3880</v>
      </c>
      <c r="E28" s="109"/>
      <c r="F28" s="109"/>
      <c r="G28" s="109"/>
      <c r="H28" s="109"/>
      <c r="I28" s="109"/>
      <c r="J28" s="109"/>
      <c r="K28" s="109">
        <v>1950</v>
      </c>
      <c r="L28" s="109"/>
      <c r="M28" s="109"/>
      <c r="N28" s="109"/>
      <c r="O28" s="109"/>
      <c r="P28" s="109"/>
      <c r="Q28" s="109"/>
      <c r="R28" s="109"/>
      <c r="S28" s="109"/>
      <c r="T28" s="109"/>
    </row>
    <row r="29" spans="1:20" ht="15.75">
      <c r="A29" s="100" t="s">
        <v>13</v>
      </c>
      <c r="B29" s="110">
        <f>SUM(B27:B28)</f>
        <v>0</v>
      </c>
      <c r="C29" s="110">
        <f>SUM(C27:C28)</f>
        <v>36000</v>
      </c>
      <c r="D29" s="110">
        <f>SUM(D27:D28)</f>
        <v>18000</v>
      </c>
      <c r="E29" s="110">
        <f>SUM(E27:E28)</f>
        <v>0</v>
      </c>
      <c r="F29" s="110">
        <f>SUM(F27:F28)</f>
        <v>0</v>
      </c>
      <c r="G29" s="110">
        <f>SUM(G27:G28)</f>
        <v>0</v>
      </c>
      <c r="H29" s="110">
        <f>SUM(H27:H28)</f>
        <v>0</v>
      </c>
      <c r="I29" s="110"/>
      <c r="J29" s="110">
        <f>SUM(J27:J28)</f>
        <v>0</v>
      </c>
      <c r="K29" s="110">
        <f>SUM(K27:K28)</f>
        <v>9000</v>
      </c>
      <c r="L29" s="110"/>
      <c r="M29" s="110">
        <f>SUM(M27:M28)</f>
        <v>0</v>
      </c>
      <c r="N29" s="110">
        <f>SUM(N27:N28)</f>
        <v>0</v>
      </c>
      <c r="O29" s="110"/>
      <c r="P29" s="110">
        <f>SUM(P27:P28)</f>
        <v>0</v>
      </c>
      <c r="Q29" s="110">
        <f>SUM(Q27:Q28)</f>
        <v>0</v>
      </c>
      <c r="R29" s="110">
        <f>SUM(R27:R28)</f>
        <v>0</v>
      </c>
      <c r="S29" s="110">
        <f>SUM(S27:S28)</f>
        <v>0</v>
      </c>
      <c r="T29" s="110">
        <f>SUM(B29:S29)</f>
        <v>63000</v>
      </c>
    </row>
    <row r="30" spans="1:20" ht="14.25" customHeight="1">
      <c r="A30" s="102" t="s">
        <v>14</v>
      </c>
      <c r="B30" s="111">
        <v>0</v>
      </c>
      <c r="C30" s="111">
        <v>36000</v>
      </c>
      <c r="D30" s="111">
        <v>18000</v>
      </c>
      <c r="E30" s="111"/>
      <c r="F30" s="111"/>
      <c r="G30" s="111"/>
      <c r="H30" s="111"/>
      <c r="I30" s="111"/>
      <c r="J30" s="111"/>
      <c r="K30" s="111">
        <v>9000</v>
      </c>
      <c r="L30" s="111"/>
      <c r="M30" s="111"/>
      <c r="N30" s="111"/>
      <c r="O30" s="111"/>
      <c r="P30" s="111"/>
      <c r="Q30" s="111"/>
      <c r="R30" s="111"/>
      <c r="S30" s="111"/>
      <c r="T30" s="111">
        <f>SUM(B30:S30)</f>
        <v>63000</v>
      </c>
    </row>
    <row r="31" spans="1:20" ht="18.75" customHeight="1">
      <c r="A31" s="94">
        <v>200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</row>
    <row r="32" spans="1:20" ht="15.75">
      <c r="A32" s="95">
        <v>201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</row>
    <row r="33" spans="1:20" ht="15.75">
      <c r="A33" s="95">
        <v>203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</row>
    <row r="34" spans="1:20" ht="15.75">
      <c r="A34" s="95">
        <v>204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</row>
    <row r="35" spans="1:20" ht="15.75">
      <c r="A35" s="95">
        <v>205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</row>
    <row r="36" spans="1:20" ht="15.75">
      <c r="A36" s="95">
        <v>206</v>
      </c>
      <c r="B36" s="109"/>
      <c r="C36" s="109">
        <v>1600</v>
      </c>
      <c r="D36" s="109">
        <v>2500</v>
      </c>
      <c r="E36" s="109"/>
      <c r="F36" s="109"/>
      <c r="G36" s="109">
        <v>1600</v>
      </c>
      <c r="H36" s="109"/>
      <c r="I36" s="109"/>
      <c r="J36" s="109"/>
      <c r="K36" s="109">
        <v>3000</v>
      </c>
      <c r="L36" s="109"/>
      <c r="M36" s="109"/>
      <c r="N36" s="109"/>
      <c r="O36" s="109"/>
      <c r="P36" s="109"/>
      <c r="Q36" s="109"/>
      <c r="R36" s="109"/>
      <c r="S36" s="109"/>
      <c r="T36" s="109"/>
    </row>
    <row r="37" spans="1:20" ht="15.75">
      <c r="A37" s="95">
        <v>207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</row>
    <row r="38" spans="1:20" ht="15.75">
      <c r="A38" s="95">
        <v>208</v>
      </c>
      <c r="B38" s="109"/>
      <c r="C38" s="109">
        <v>2880.5</v>
      </c>
      <c r="D38" s="109">
        <v>280</v>
      </c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</row>
    <row r="39" spans="1:20" ht="15.75">
      <c r="A39" s="95">
        <v>211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</row>
    <row r="40" spans="1:20" ht="15.75">
      <c r="A40" s="100" t="s">
        <v>13</v>
      </c>
      <c r="B40" s="110">
        <f aca="true" t="shared" si="3" ref="B40:S40">SUM(B32:B39)</f>
        <v>0</v>
      </c>
      <c r="C40" s="110">
        <f t="shared" si="3"/>
        <v>4480.5</v>
      </c>
      <c r="D40" s="110">
        <f t="shared" si="3"/>
        <v>2780</v>
      </c>
      <c r="E40" s="110">
        <f t="shared" si="3"/>
        <v>0</v>
      </c>
      <c r="F40" s="110">
        <f t="shared" si="3"/>
        <v>0</v>
      </c>
      <c r="G40" s="110">
        <f t="shared" si="3"/>
        <v>1600</v>
      </c>
      <c r="H40" s="110">
        <f t="shared" si="3"/>
        <v>0</v>
      </c>
      <c r="I40" s="110">
        <f t="shared" si="3"/>
        <v>0</v>
      </c>
      <c r="J40" s="110">
        <f t="shared" si="3"/>
        <v>0</v>
      </c>
      <c r="K40" s="110">
        <f t="shared" si="3"/>
        <v>3000</v>
      </c>
      <c r="L40" s="110">
        <f t="shared" si="3"/>
        <v>0</v>
      </c>
      <c r="M40" s="110">
        <f t="shared" si="3"/>
        <v>0</v>
      </c>
      <c r="N40" s="110">
        <f t="shared" si="3"/>
        <v>0</v>
      </c>
      <c r="O40" s="110">
        <f t="shared" si="3"/>
        <v>0</v>
      </c>
      <c r="P40" s="110">
        <f t="shared" si="3"/>
        <v>0</v>
      </c>
      <c r="Q40" s="110">
        <f t="shared" si="3"/>
        <v>0</v>
      </c>
      <c r="R40" s="110">
        <f t="shared" si="3"/>
        <v>0</v>
      </c>
      <c r="S40" s="110">
        <f t="shared" si="3"/>
        <v>0</v>
      </c>
      <c r="T40" s="110">
        <f>SUM(B40:S40)</f>
        <v>11860.5</v>
      </c>
    </row>
    <row r="41" spans="1:20" ht="18.75" customHeight="1">
      <c r="A41" s="102" t="s">
        <v>14</v>
      </c>
      <c r="B41" s="111"/>
      <c r="C41" s="111">
        <v>4480.5</v>
      </c>
      <c r="D41" s="111">
        <v>2780</v>
      </c>
      <c r="E41" s="111"/>
      <c r="F41" s="111"/>
      <c r="G41" s="111">
        <v>1600</v>
      </c>
      <c r="H41" s="111">
        <v>0</v>
      </c>
      <c r="I41" s="111"/>
      <c r="J41" s="111"/>
      <c r="K41" s="111">
        <v>3000</v>
      </c>
      <c r="L41" s="111"/>
      <c r="M41" s="111"/>
      <c r="N41" s="111">
        <v>0</v>
      </c>
      <c r="O41" s="111"/>
      <c r="P41" s="111"/>
      <c r="Q41" s="111"/>
      <c r="R41" s="111"/>
      <c r="S41" s="111"/>
      <c r="T41" s="196">
        <f>SUM(B41:S41)</f>
        <v>11860.5</v>
      </c>
    </row>
    <row r="42" spans="1:20" ht="15.75">
      <c r="A42" s="94">
        <v>250</v>
      </c>
      <c r="B42" s="109"/>
      <c r="C42" s="109"/>
      <c r="D42" s="177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204"/>
      <c r="P42" s="109"/>
      <c r="Q42" s="109"/>
      <c r="R42" s="109"/>
      <c r="S42" s="109"/>
      <c r="T42" s="109"/>
    </row>
    <row r="43" spans="1:20" ht="15.75">
      <c r="A43" s="95">
        <v>251</v>
      </c>
      <c r="B43" s="109"/>
      <c r="C43" s="109"/>
      <c r="D43" s="177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</row>
    <row r="44" spans="1:20" ht="15.75">
      <c r="A44" s="95">
        <v>252</v>
      </c>
      <c r="B44" s="109"/>
      <c r="C44" s="109">
        <v>3088.02</v>
      </c>
      <c r="D44" s="177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</row>
    <row r="45" spans="1:20" ht="15.75">
      <c r="A45" s="95">
        <v>253</v>
      </c>
      <c r="B45" s="109"/>
      <c r="C45" s="109"/>
      <c r="D45" s="177"/>
      <c r="E45" s="109"/>
      <c r="F45" s="109"/>
      <c r="G45" s="109"/>
      <c r="H45" s="109"/>
      <c r="I45" s="109"/>
      <c r="J45" s="109"/>
      <c r="K45" s="109"/>
      <c r="L45" s="109"/>
      <c r="M45" s="109"/>
      <c r="N45" s="178"/>
      <c r="O45" s="109"/>
      <c r="P45" s="109"/>
      <c r="Q45" s="109"/>
      <c r="R45" s="109"/>
      <c r="S45" s="109"/>
      <c r="T45" s="109"/>
    </row>
    <row r="46" spans="1:20" ht="15.75">
      <c r="A46" s="95">
        <v>254</v>
      </c>
      <c r="B46" s="109"/>
      <c r="C46" s="109">
        <v>194475</v>
      </c>
      <c r="D46" s="177"/>
      <c r="E46" s="109"/>
      <c r="F46" s="109"/>
      <c r="G46" s="109"/>
      <c r="H46" s="109"/>
      <c r="I46" s="109"/>
      <c r="J46" s="109"/>
      <c r="K46" s="109"/>
      <c r="L46" s="109"/>
      <c r="M46" s="109"/>
      <c r="N46" s="178"/>
      <c r="O46" s="109"/>
      <c r="P46" s="109"/>
      <c r="Q46" s="109"/>
      <c r="R46" s="109"/>
      <c r="S46" s="109"/>
      <c r="T46" s="109"/>
    </row>
    <row r="47" spans="1:23" ht="15.75">
      <c r="A47" s="95">
        <v>255</v>
      </c>
      <c r="B47" s="109"/>
      <c r="C47" s="109"/>
      <c r="D47" s="177"/>
      <c r="E47" s="109"/>
      <c r="F47" s="109"/>
      <c r="G47" s="109"/>
      <c r="H47" s="109"/>
      <c r="I47" s="109"/>
      <c r="J47" s="109"/>
      <c r="K47" s="109"/>
      <c r="L47" s="109"/>
      <c r="M47" s="109"/>
      <c r="N47" s="178"/>
      <c r="O47" s="109"/>
      <c r="P47" s="109"/>
      <c r="Q47" s="109"/>
      <c r="R47" s="109"/>
      <c r="S47" s="109" t="s">
        <v>322</v>
      </c>
      <c r="T47" s="109"/>
      <c r="V47" s="179"/>
      <c r="W47" s="180"/>
    </row>
    <row r="48" spans="1:23" ht="15.75">
      <c r="A48" s="100" t="s">
        <v>13</v>
      </c>
      <c r="B48" s="110">
        <f aca="true" t="shared" si="4" ref="B48:S48">SUM(B43:B47)</f>
        <v>0</v>
      </c>
      <c r="C48" s="110">
        <f t="shared" si="4"/>
        <v>197563.02</v>
      </c>
      <c r="D48" s="110">
        <f t="shared" si="4"/>
        <v>0</v>
      </c>
      <c r="E48" s="110">
        <f t="shared" si="4"/>
        <v>0</v>
      </c>
      <c r="F48" s="110">
        <f t="shared" si="4"/>
        <v>0</v>
      </c>
      <c r="G48" s="110">
        <f t="shared" si="4"/>
        <v>0</v>
      </c>
      <c r="H48" s="110">
        <f t="shared" si="4"/>
        <v>0</v>
      </c>
      <c r="I48" s="110">
        <f t="shared" si="4"/>
        <v>0</v>
      </c>
      <c r="J48" s="110">
        <f t="shared" si="4"/>
        <v>0</v>
      </c>
      <c r="K48" s="110">
        <f t="shared" si="4"/>
        <v>0</v>
      </c>
      <c r="L48" s="110">
        <f t="shared" si="4"/>
        <v>0</v>
      </c>
      <c r="M48" s="110">
        <f t="shared" si="4"/>
        <v>0</v>
      </c>
      <c r="N48" s="110">
        <f t="shared" si="4"/>
        <v>0</v>
      </c>
      <c r="O48" s="110">
        <f t="shared" si="4"/>
        <v>0</v>
      </c>
      <c r="P48" s="110">
        <f t="shared" si="4"/>
        <v>0</v>
      </c>
      <c r="Q48" s="110">
        <f t="shared" si="4"/>
        <v>0</v>
      </c>
      <c r="R48" s="110">
        <f t="shared" si="4"/>
        <v>0</v>
      </c>
      <c r="S48" s="110">
        <f t="shared" si="4"/>
        <v>0</v>
      </c>
      <c r="T48" s="195">
        <f>SUM(B48:S48)</f>
        <v>197563.02</v>
      </c>
      <c r="V48" s="179"/>
      <c r="W48" s="180"/>
    </row>
    <row r="49" spans="1:22" ht="15.75">
      <c r="A49" s="102" t="s">
        <v>14</v>
      </c>
      <c r="B49" s="111"/>
      <c r="C49" s="111">
        <v>197563.02</v>
      </c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96"/>
      <c r="T49" s="196">
        <f>SUM(B49:S49)</f>
        <v>197563.02</v>
      </c>
      <c r="V49" s="112">
        <v>1237379.84</v>
      </c>
    </row>
    <row r="50" spans="1:22" ht="15.75">
      <c r="A50" s="94">
        <v>270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V50" s="112">
        <f>T49-V49</f>
        <v>-1039816.8200000001</v>
      </c>
    </row>
    <row r="51" spans="1:20" ht="15.75">
      <c r="A51" s="95">
        <v>271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</row>
    <row r="52" spans="1:20" ht="15.75">
      <c r="A52" s="95">
        <v>272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</row>
    <row r="53" spans="1:20" ht="15.75">
      <c r="A53" s="95">
        <v>273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</row>
    <row r="54" spans="1:20" ht="15.75">
      <c r="A54" s="95">
        <v>274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</row>
    <row r="55" spans="1:20" ht="15.75">
      <c r="A55" s="95">
        <v>275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</row>
    <row r="56" spans="1:20" ht="15.75">
      <c r="A56" s="95">
        <v>276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</row>
    <row r="57" spans="1:20" ht="15.75">
      <c r="A57" s="95">
        <v>277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</row>
    <row r="58" spans="1:20" ht="15.75">
      <c r="A58" s="95">
        <v>278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</row>
    <row r="59" spans="1:20" ht="15.75">
      <c r="A59" s="95">
        <v>279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</row>
    <row r="60" spans="1:20" ht="15.75">
      <c r="A60" s="95">
        <v>281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</row>
    <row r="61" spans="1:20" ht="15.75">
      <c r="A61" s="95">
        <v>282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</row>
    <row r="62" spans="1:20" ht="15.75">
      <c r="A62" s="95">
        <v>283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</row>
    <row r="63" spans="1:20" ht="15.75">
      <c r="A63" s="95">
        <v>284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</row>
    <row r="64" spans="1:20" ht="15.75">
      <c r="A64" s="95">
        <v>286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</row>
    <row r="65" spans="1:20" ht="15.75">
      <c r="A65" s="95">
        <v>288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</row>
    <row r="66" spans="1:20" ht="15.75">
      <c r="A66" s="100" t="s">
        <v>13</v>
      </c>
      <c r="B66" s="110">
        <f aca="true" t="shared" si="5" ref="B66:R66">SUM(B51:B65)</f>
        <v>0</v>
      </c>
      <c r="C66" s="110">
        <f t="shared" si="5"/>
        <v>0</v>
      </c>
      <c r="D66" s="110">
        <f t="shared" si="5"/>
        <v>0</v>
      </c>
      <c r="E66" s="110">
        <f t="shared" si="5"/>
        <v>0</v>
      </c>
      <c r="F66" s="110">
        <f t="shared" si="5"/>
        <v>0</v>
      </c>
      <c r="G66" s="110">
        <f t="shared" si="5"/>
        <v>0</v>
      </c>
      <c r="H66" s="110">
        <f t="shared" si="5"/>
        <v>0</v>
      </c>
      <c r="I66" s="110">
        <f t="shared" si="5"/>
        <v>0</v>
      </c>
      <c r="J66" s="110">
        <f t="shared" si="5"/>
        <v>0</v>
      </c>
      <c r="K66" s="110">
        <f t="shared" si="5"/>
        <v>0</v>
      </c>
      <c r="L66" s="110">
        <f t="shared" si="5"/>
        <v>0</v>
      </c>
      <c r="M66" s="110">
        <f t="shared" si="5"/>
        <v>0</v>
      </c>
      <c r="N66" s="110">
        <f t="shared" si="5"/>
        <v>0</v>
      </c>
      <c r="O66" s="110">
        <f t="shared" si="5"/>
        <v>0</v>
      </c>
      <c r="P66" s="110">
        <f t="shared" si="5"/>
        <v>0</v>
      </c>
      <c r="Q66" s="110">
        <f t="shared" si="5"/>
        <v>0</v>
      </c>
      <c r="R66" s="110">
        <f t="shared" si="5"/>
        <v>0</v>
      </c>
      <c r="S66" s="110">
        <f>SUM(S51:S62)</f>
        <v>0</v>
      </c>
      <c r="T66" s="110">
        <f>SUM(B66:S66)</f>
        <v>0</v>
      </c>
    </row>
    <row r="67" spans="1:22" ht="15.75">
      <c r="A67" s="102" t="s">
        <v>14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>
        <f>SUM(B67:S67)</f>
        <v>0</v>
      </c>
      <c r="V67" s="112">
        <v>529881.65</v>
      </c>
    </row>
    <row r="68" spans="1:22" ht="15.75">
      <c r="A68" s="94">
        <v>300</v>
      </c>
      <c r="B68" s="109"/>
      <c r="C68" s="177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V68" s="112">
        <f>T67-V67</f>
        <v>-529881.65</v>
      </c>
    </row>
    <row r="69" spans="1:20" ht="15.75">
      <c r="A69" s="95">
        <v>301</v>
      </c>
      <c r="B69" s="109"/>
      <c r="C69" s="177"/>
      <c r="D69" s="109"/>
      <c r="E69" s="109"/>
      <c r="F69" s="109"/>
      <c r="G69" s="109"/>
      <c r="H69" s="109"/>
      <c r="I69" s="109"/>
      <c r="J69" s="109"/>
      <c r="K69" s="109">
        <v>0</v>
      </c>
      <c r="L69" s="109"/>
      <c r="M69" s="109"/>
      <c r="N69" s="109"/>
      <c r="O69" s="109"/>
      <c r="P69" s="109"/>
      <c r="Q69" s="109"/>
      <c r="R69" s="109"/>
      <c r="S69" s="109"/>
      <c r="T69" s="109"/>
    </row>
    <row r="70" spans="1:20" ht="15.75">
      <c r="A70" s="95">
        <v>302</v>
      </c>
      <c r="B70" s="109"/>
      <c r="C70" s="177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</row>
    <row r="71" spans="1:20" ht="15.75">
      <c r="A71" s="95">
        <v>303</v>
      </c>
      <c r="B71" s="109"/>
      <c r="C71" s="177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</row>
    <row r="72" spans="1:20" ht="15.75">
      <c r="A72" s="95">
        <v>304</v>
      </c>
      <c r="B72" s="109"/>
      <c r="C72" s="177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</row>
    <row r="73" spans="1:20" ht="15.75">
      <c r="A73" s="95">
        <v>305</v>
      </c>
      <c r="B73" s="109"/>
      <c r="C73" s="177">
        <v>4961</v>
      </c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</row>
    <row r="74" spans="1:20" ht="15.75">
      <c r="A74" s="100" t="s">
        <v>13</v>
      </c>
      <c r="B74" s="110">
        <f>SUM(B69:B73)</f>
        <v>0</v>
      </c>
      <c r="C74" s="110">
        <f>SUM(C69:C73)</f>
        <v>4961</v>
      </c>
      <c r="D74" s="110">
        <f>SUM(D69:D73)</f>
        <v>0</v>
      </c>
      <c r="E74" s="110"/>
      <c r="F74" s="110">
        <f>SUM(F69:F73)</f>
        <v>0</v>
      </c>
      <c r="G74" s="110">
        <f>SUM(G69:G73)</f>
        <v>0</v>
      </c>
      <c r="H74" s="110">
        <f>SUM(H69:H73)</f>
        <v>0</v>
      </c>
      <c r="I74" s="110"/>
      <c r="J74" s="110">
        <f>SUM(J69:J73)</f>
        <v>0</v>
      </c>
      <c r="K74" s="110">
        <f>SUM(K69:K73)</f>
        <v>0</v>
      </c>
      <c r="L74" s="110"/>
      <c r="M74" s="110">
        <f>SUM(M69:M73)</f>
        <v>0</v>
      </c>
      <c r="N74" s="110">
        <f>SUM(N69:N73)</f>
        <v>0</v>
      </c>
      <c r="O74" s="110"/>
      <c r="P74" s="110">
        <f>SUM(P69:P73)</f>
        <v>0</v>
      </c>
      <c r="Q74" s="110">
        <f>SUM(Q69:Q73)</f>
        <v>0</v>
      </c>
      <c r="R74" s="110">
        <f>SUM(R69:R73)</f>
        <v>0</v>
      </c>
      <c r="S74" s="110">
        <f>SUM(S69:S73)</f>
        <v>0</v>
      </c>
      <c r="T74" s="110">
        <f>SUM(B74:S74)</f>
        <v>4961</v>
      </c>
    </row>
    <row r="75" spans="1:22" ht="15.75">
      <c r="A75" s="102" t="s">
        <v>14</v>
      </c>
      <c r="B75" s="111"/>
      <c r="C75" s="111">
        <v>4961</v>
      </c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>
        <f>SUM(A75:S75)</f>
        <v>4961</v>
      </c>
      <c r="V75" s="112">
        <v>102881.85</v>
      </c>
    </row>
    <row r="76" spans="1:22" ht="15.75">
      <c r="A76" s="94">
        <v>400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V76" s="112">
        <f>V75-T75</f>
        <v>97920.85</v>
      </c>
    </row>
    <row r="77" spans="1:20" ht="15.75">
      <c r="A77" s="95">
        <v>402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</row>
    <row r="78" spans="1:20" ht="15.75">
      <c r="A78" s="95">
        <v>403</v>
      </c>
      <c r="B78" s="109"/>
      <c r="C78" s="109"/>
      <c r="D78" s="109"/>
      <c r="E78" s="109"/>
      <c r="F78" s="109"/>
      <c r="G78" s="109">
        <v>0</v>
      </c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</row>
    <row r="79" spans="1:20" ht="15.75">
      <c r="A79" s="100" t="s">
        <v>13</v>
      </c>
      <c r="B79" s="110">
        <f>SUM(B78)</f>
        <v>0</v>
      </c>
      <c r="C79" s="110">
        <f>SUM(C78)</f>
        <v>0</v>
      </c>
      <c r="D79" s="110">
        <f aca="true" t="shared" si="6" ref="D79:S79">SUM(D78)</f>
        <v>0</v>
      </c>
      <c r="E79" s="110">
        <f t="shared" si="6"/>
        <v>0</v>
      </c>
      <c r="F79" s="110">
        <f t="shared" si="6"/>
        <v>0</v>
      </c>
      <c r="G79" s="110">
        <f t="shared" si="6"/>
        <v>0</v>
      </c>
      <c r="H79" s="110">
        <f t="shared" si="6"/>
        <v>0</v>
      </c>
      <c r="I79" s="110">
        <f t="shared" si="6"/>
        <v>0</v>
      </c>
      <c r="J79" s="110">
        <f t="shared" si="6"/>
        <v>0</v>
      </c>
      <c r="K79" s="110">
        <f t="shared" si="6"/>
        <v>0</v>
      </c>
      <c r="L79" s="110">
        <f t="shared" si="6"/>
        <v>0</v>
      </c>
      <c r="M79" s="110">
        <f t="shared" si="6"/>
        <v>0</v>
      </c>
      <c r="N79" s="110">
        <f t="shared" si="6"/>
        <v>0</v>
      </c>
      <c r="O79" s="110">
        <f t="shared" si="6"/>
        <v>0</v>
      </c>
      <c r="P79" s="110">
        <f t="shared" si="6"/>
        <v>0</v>
      </c>
      <c r="Q79" s="110">
        <f t="shared" si="6"/>
        <v>0</v>
      </c>
      <c r="R79" s="110">
        <f t="shared" si="6"/>
        <v>0</v>
      </c>
      <c r="S79" s="110">
        <f t="shared" si="6"/>
        <v>0</v>
      </c>
      <c r="T79" s="110">
        <f>SUM(B79:S79)</f>
        <v>0</v>
      </c>
    </row>
    <row r="80" spans="1:20" ht="15.75">
      <c r="A80" s="102" t="s">
        <v>14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>
        <f>SUM(B80:S80)</f>
        <v>0</v>
      </c>
    </row>
    <row r="81" spans="1:20" ht="15.75">
      <c r="A81" s="94">
        <v>450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</row>
    <row r="82" spans="1:20" ht="15.75">
      <c r="A82" s="95">
        <v>451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</row>
    <row r="83" spans="1:20" ht="15.75">
      <c r="A83" s="95">
        <v>453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</row>
    <row r="84" spans="1:20" ht="15.75">
      <c r="A84" s="95">
        <v>456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</row>
    <row r="85" spans="1:20" ht="15.75">
      <c r="A85" s="95">
        <v>459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</row>
    <row r="86" spans="1:20" ht="15.75">
      <c r="A86" s="95">
        <v>466</v>
      </c>
      <c r="B86" s="109"/>
      <c r="C86" s="109"/>
      <c r="D86" s="109"/>
      <c r="E86" s="109">
        <v>0</v>
      </c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</row>
    <row r="87" spans="1:20" ht="15.75">
      <c r="A87" s="95">
        <v>467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</row>
    <row r="88" spans="1:20" ht="15.75">
      <c r="A88" s="100" t="s">
        <v>13</v>
      </c>
      <c r="B88" s="110">
        <f>SUM(B82:B87)</f>
        <v>0</v>
      </c>
      <c r="C88" s="110">
        <f>SUM(C82:C87)</f>
        <v>0</v>
      </c>
      <c r="D88" s="110">
        <f>SUM(D82:D87)</f>
        <v>0</v>
      </c>
      <c r="E88" s="110"/>
      <c r="F88" s="110">
        <f aca="true" t="shared" si="7" ref="F88:N88">SUM(F82:F87)</f>
        <v>0</v>
      </c>
      <c r="G88" s="110">
        <f t="shared" si="7"/>
        <v>0</v>
      </c>
      <c r="H88" s="110">
        <f t="shared" si="7"/>
        <v>0</v>
      </c>
      <c r="I88" s="110">
        <f t="shared" si="7"/>
        <v>0</v>
      </c>
      <c r="J88" s="110">
        <f t="shared" si="7"/>
        <v>0</v>
      </c>
      <c r="K88" s="110">
        <f t="shared" si="7"/>
        <v>0</v>
      </c>
      <c r="L88" s="110">
        <f t="shared" si="7"/>
        <v>0</v>
      </c>
      <c r="M88" s="110">
        <f t="shared" si="7"/>
        <v>0</v>
      </c>
      <c r="N88" s="110">
        <f t="shared" si="7"/>
        <v>0</v>
      </c>
      <c r="O88" s="110"/>
      <c r="P88" s="110">
        <f>SUM(P82:P87)</f>
        <v>0</v>
      </c>
      <c r="Q88" s="110">
        <f>SUM(Q82:Q87)</f>
        <v>0</v>
      </c>
      <c r="R88" s="110">
        <f>SUM(R82:R87)</f>
        <v>0</v>
      </c>
      <c r="S88" s="110">
        <f>SUM(S82:S87)</f>
        <v>0</v>
      </c>
      <c r="T88" s="110">
        <f>SUM(B88:S88)</f>
        <v>0</v>
      </c>
    </row>
    <row r="89" spans="1:20" ht="15.75">
      <c r="A89" s="102" t="s">
        <v>14</v>
      </c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>
        <f>SUM(B89:S89)</f>
        <v>0</v>
      </c>
    </row>
    <row r="90" spans="1:20" ht="15.75">
      <c r="A90" s="94">
        <v>500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</row>
    <row r="91" spans="1:20" ht="15.75">
      <c r="A91" s="95">
        <v>508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</row>
    <row r="92" spans="1:20" ht="15.75">
      <c r="A92" s="95">
        <v>509</v>
      </c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</row>
    <row r="93" spans="1:20" ht="15.75">
      <c r="A93" s="95">
        <v>513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</row>
    <row r="94" spans="1:20" ht="15.75">
      <c r="A94" s="95">
        <v>516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>
        <v>0</v>
      </c>
      <c r="M94" s="109"/>
      <c r="N94" s="109"/>
      <c r="O94" s="109"/>
      <c r="P94" s="109"/>
      <c r="Q94" s="109"/>
      <c r="R94" s="109"/>
      <c r="S94" s="109"/>
      <c r="T94" s="109"/>
    </row>
    <row r="95" spans="1:20" ht="15.75">
      <c r="A95" s="95">
        <v>518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</row>
    <row r="96" spans="1:20" ht="15.75">
      <c r="A96" s="95">
        <v>519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</row>
    <row r="97" spans="1:20" ht="15.75">
      <c r="A97" s="100" t="s">
        <v>13</v>
      </c>
      <c r="B97" s="110">
        <f>SUM(B91:B96)</f>
        <v>0</v>
      </c>
      <c r="C97" s="110">
        <f>SUM(C91:C96)</f>
        <v>0</v>
      </c>
      <c r="D97" s="110">
        <f>SUM(D91:D96)</f>
        <v>0</v>
      </c>
      <c r="E97" s="110"/>
      <c r="F97" s="110">
        <f aca="true" t="shared" si="8" ref="F97:S97">SUM(F91:F96)</f>
        <v>0</v>
      </c>
      <c r="G97" s="110">
        <f t="shared" si="8"/>
        <v>0</v>
      </c>
      <c r="H97" s="110">
        <f t="shared" si="8"/>
        <v>0</v>
      </c>
      <c r="I97" s="110">
        <f t="shared" si="8"/>
        <v>0</v>
      </c>
      <c r="J97" s="110">
        <f t="shared" si="8"/>
        <v>0</v>
      </c>
      <c r="K97" s="110">
        <f t="shared" si="8"/>
        <v>0</v>
      </c>
      <c r="L97" s="110">
        <f t="shared" si="8"/>
        <v>0</v>
      </c>
      <c r="M97" s="110">
        <f t="shared" si="8"/>
        <v>0</v>
      </c>
      <c r="N97" s="110">
        <f t="shared" si="8"/>
        <v>0</v>
      </c>
      <c r="O97" s="110">
        <f t="shared" si="8"/>
        <v>0</v>
      </c>
      <c r="P97" s="110">
        <f t="shared" si="8"/>
        <v>0</v>
      </c>
      <c r="Q97" s="110">
        <f t="shared" si="8"/>
        <v>0</v>
      </c>
      <c r="R97" s="110">
        <f t="shared" si="8"/>
        <v>0</v>
      </c>
      <c r="S97" s="110">
        <f t="shared" si="8"/>
        <v>0</v>
      </c>
      <c r="T97" s="110">
        <f>SUM(B97:S97)</f>
        <v>0</v>
      </c>
    </row>
    <row r="98" spans="1:20" ht="15.75">
      <c r="A98" s="102" t="s">
        <v>14</v>
      </c>
      <c r="B98" s="111"/>
      <c r="C98" s="111"/>
      <c r="D98" s="111">
        <v>0</v>
      </c>
      <c r="E98" s="111"/>
      <c r="F98" s="111">
        <v>0</v>
      </c>
      <c r="G98" s="111">
        <v>0</v>
      </c>
      <c r="H98" s="111">
        <v>0</v>
      </c>
      <c r="I98" s="111">
        <v>0</v>
      </c>
      <c r="J98" s="111">
        <v>0</v>
      </c>
      <c r="K98" s="111">
        <v>0</v>
      </c>
      <c r="L98" s="111"/>
      <c r="M98" s="111">
        <v>0</v>
      </c>
      <c r="N98" s="111">
        <v>0</v>
      </c>
      <c r="O98" s="111">
        <v>0</v>
      </c>
      <c r="P98" s="111">
        <v>0</v>
      </c>
      <c r="Q98" s="111">
        <v>0</v>
      </c>
      <c r="R98" s="111">
        <v>0</v>
      </c>
      <c r="S98" s="111">
        <v>0</v>
      </c>
      <c r="T98" s="111">
        <f>SUM(B98:S98)</f>
        <v>0</v>
      </c>
    </row>
    <row r="99" spans="1:20" ht="15.75">
      <c r="A99" s="94">
        <v>550</v>
      </c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</row>
    <row r="100" spans="1:20" ht="15.75">
      <c r="A100" s="95">
        <v>553</v>
      </c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</row>
    <row r="101" spans="1:20" ht="15.75">
      <c r="A101" s="95">
        <v>554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</row>
    <row r="102" spans="1:20" ht="15.75">
      <c r="A102" s="100" t="s">
        <v>13</v>
      </c>
      <c r="B102" s="110">
        <f aca="true" t="shared" si="9" ref="B102:S102">SUM(B100:B101)</f>
        <v>0</v>
      </c>
      <c r="C102" s="110">
        <f t="shared" si="9"/>
        <v>0</v>
      </c>
      <c r="D102" s="110">
        <f t="shared" si="9"/>
        <v>0</v>
      </c>
      <c r="E102" s="110">
        <f t="shared" si="9"/>
        <v>0</v>
      </c>
      <c r="F102" s="110">
        <f t="shared" si="9"/>
        <v>0</v>
      </c>
      <c r="G102" s="110">
        <f t="shared" si="9"/>
        <v>0</v>
      </c>
      <c r="H102" s="110">
        <f t="shared" si="9"/>
        <v>0</v>
      </c>
      <c r="I102" s="110">
        <f t="shared" si="9"/>
        <v>0</v>
      </c>
      <c r="J102" s="110">
        <f t="shared" si="9"/>
        <v>0</v>
      </c>
      <c r="K102" s="110">
        <f t="shared" si="9"/>
        <v>0</v>
      </c>
      <c r="L102" s="110">
        <f t="shared" si="9"/>
        <v>0</v>
      </c>
      <c r="M102" s="110">
        <f t="shared" si="9"/>
        <v>0</v>
      </c>
      <c r="N102" s="110">
        <f t="shared" si="9"/>
        <v>0</v>
      </c>
      <c r="O102" s="110">
        <f t="shared" si="9"/>
        <v>0</v>
      </c>
      <c r="P102" s="110">
        <f t="shared" si="9"/>
        <v>0</v>
      </c>
      <c r="Q102" s="110">
        <f t="shared" si="9"/>
        <v>0</v>
      </c>
      <c r="R102" s="110">
        <f t="shared" si="9"/>
        <v>0</v>
      </c>
      <c r="S102" s="110">
        <f t="shared" si="9"/>
        <v>0</v>
      </c>
      <c r="T102" s="110">
        <f>SUM(B102:S102)</f>
        <v>0</v>
      </c>
    </row>
    <row r="103" spans="1:20" ht="15.75">
      <c r="A103" s="102" t="s">
        <v>14</v>
      </c>
      <c r="B103" s="111">
        <v>0</v>
      </c>
      <c r="C103" s="111"/>
      <c r="D103" s="111"/>
      <c r="E103" s="111"/>
      <c r="F103" s="111"/>
      <c r="G103" s="111"/>
      <c r="H103" s="111"/>
      <c r="I103" s="111"/>
      <c r="J103" s="111"/>
      <c r="K103" s="111">
        <v>0</v>
      </c>
      <c r="L103" s="111"/>
      <c r="M103" s="111">
        <v>0</v>
      </c>
      <c r="N103" s="111">
        <v>0</v>
      </c>
      <c r="O103" s="111">
        <v>0</v>
      </c>
      <c r="P103" s="111">
        <v>0</v>
      </c>
      <c r="Q103" s="111"/>
      <c r="R103" s="111"/>
      <c r="S103" s="111"/>
      <c r="T103" s="111">
        <f>SUM(B103:S103)</f>
        <v>0</v>
      </c>
    </row>
    <row r="104" spans="1:20" ht="15.75">
      <c r="A104" s="101" t="s">
        <v>13</v>
      </c>
      <c r="B104" s="113">
        <f aca="true" t="shared" si="10" ref="B104:S104">B11+B19+B24+B29+B40+B48+B66+B74+B79+B88+B102+B97</f>
        <v>0</v>
      </c>
      <c r="C104" s="113">
        <f t="shared" si="10"/>
        <v>384646.52</v>
      </c>
      <c r="D104" s="113">
        <f t="shared" si="10"/>
        <v>103080</v>
      </c>
      <c r="E104" s="113">
        <f t="shared" si="10"/>
        <v>0</v>
      </c>
      <c r="F104" s="113">
        <f t="shared" si="10"/>
        <v>0</v>
      </c>
      <c r="G104" s="113">
        <f t="shared" si="10"/>
        <v>16600</v>
      </c>
      <c r="H104" s="113">
        <f t="shared" si="10"/>
        <v>0</v>
      </c>
      <c r="I104" s="113">
        <f t="shared" si="10"/>
        <v>0</v>
      </c>
      <c r="J104" s="113">
        <f t="shared" si="10"/>
        <v>0</v>
      </c>
      <c r="K104" s="113">
        <f t="shared" si="10"/>
        <v>34450</v>
      </c>
      <c r="L104" s="113">
        <f t="shared" si="10"/>
        <v>0</v>
      </c>
      <c r="M104" s="113">
        <f t="shared" si="10"/>
        <v>0</v>
      </c>
      <c r="N104" s="113">
        <f t="shared" si="10"/>
        <v>0</v>
      </c>
      <c r="O104" s="113">
        <f t="shared" si="10"/>
        <v>0</v>
      </c>
      <c r="P104" s="113">
        <f t="shared" si="10"/>
        <v>0</v>
      </c>
      <c r="Q104" s="113">
        <f t="shared" si="10"/>
        <v>0</v>
      </c>
      <c r="R104" s="113">
        <f t="shared" si="10"/>
        <v>0</v>
      </c>
      <c r="S104" s="113">
        <f t="shared" si="10"/>
        <v>0</v>
      </c>
      <c r="T104" s="110">
        <f>SUM(B104:S104)</f>
        <v>538776.52</v>
      </c>
    </row>
    <row r="105" spans="1:20" ht="16.5" thickBot="1">
      <c r="A105" s="103" t="s">
        <v>14</v>
      </c>
      <c r="B105" s="114">
        <f aca="true" t="shared" si="11" ref="B105:S105">B12+B20+B25+B30+B41+B49+B67+B75+B80+B89+B103+B98</f>
        <v>0</v>
      </c>
      <c r="C105" s="114">
        <f t="shared" si="11"/>
        <v>384646.52</v>
      </c>
      <c r="D105" s="114">
        <f>D12+D20+D25+D30+D41+D49+D67+D75+D80+D89+D103+D98</f>
        <v>103080</v>
      </c>
      <c r="E105" s="114">
        <f t="shared" si="11"/>
        <v>0</v>
      </c>
      <c r="F105" s="114">
        <f t="shared" si="11"/>
        <v>0</v>
      </c>
      <c r="G105" s="114">
        <f t="shared" si="11"/>
        <v>16600</v>
      </c>
      <c r="H105" s="114">
        <f t="shared" si="11"/>
        <v>0</v>
      </c>
      <c r="I105" s="114">
        <f t="shared" si="11"/>
        <v>0</v>
      </c>
      <c r="J105" s="114">
        <f t="shared" si="11"/>
        <v>0</v>
      </c>
      <c r="K105" s="114">
        <f t="shared" si="11"/>
        <v>34450</v>
      </c>
      <c r="L105" s="114">
        <f t="shared" si="11"/>
        <v>0</v>
      </c>
      <c r="M105" s="114">
        <f t="shared" si="11"/>
        <v>0</v>
      </c>
      <c r="N105" s="114">
        <v>0</v>
      </c>
      <c r="O105" s="114">
        <f t="shared" si="11"/>
        <v>0</v>
      </c>
      <c r="P105" s="114">
        <f t="shared" si="11"/>
        <v>0</v>
      </c>
      <c r="Q105" s="114">
        <f t="shared" si="11"/>
        <v>0</v>
      </c>
      <c r="R105" s="114">
        <f t="shared" si="11"/>
        <v>0</v>
      </c>
      <c r="S105" s="114">
        <f t="shared" si="11"/>
        <v>0</v>
      </c>
      <c r="T105" s="114">
        <f>SUM(B105:S105)</f>
        <v>538776.52</v>
      </c>
    </row>
    <row r="106" spans="2:18" ht="16.5" thickTop="1">
      <c r="B106" s="96"/>
      <c r="D106" s="96"/>
      <c r="E106" s="96"/>
      <c r="F106" s="96"/>
      <c r="G106" s="96"/>
      <c r="H106" s="96"/>
      <c r="I106" s="96"/>
      <c r="J106" s="96"/>
      <c r="M106" s="96"/>
      <c r="N106" s="96"/>
      <c r="O106" s="96"/>
      <c r="P106" s="96"/>
      <c r="Q106" s="96"/>
      <c r="R106" s="96"/>
    </row>
    <row r="107" spans="2:20" ht="15.75">
      <c r="B107" s="96"/>
      <c r="D107" s="96"/>
      <c r="E107" s="96"/>
      <c r="F107" s="96"/>
      <c r="G107" s="96"/>
      <c r="H107" s="96"/>
      <c r="I107" s="96"/>
      <c r="J107" s="96"/>
      <c r="M107" s="96"/>
      <c r="N107" s="96"/>
      <c r="O107" s="96"/>
      <c r="P107" s="96"/>
      <c r="Q107" s="96"/>
      <c r="R107" s="96"/>
      <c r="T107" s="97"/>
    </row>
    <row r="108" spans="2:18" ht="15.75">
      <c r="B108" s="96"/>
      <c r="D108" s="96"/>
      <c r="E108" s="96"/>
      <c r="F108" s="96"/>
      <c r="G108" s="96"/>
      <c r="H108" s="96"/>
      <c r="I108" s="96"/>
      <c r="J108" s="96"/>
      <c r="M108" s="96"/>
      <c r="N108" s="96"/>
      <c r="O108" s="96"/>
      <c r="P108" s="96"/>
      <c r="Q108" s="96"/>
      <c r="R108" s="96"/>
    </row>
    <row r="109" spans="2:18" ht="15.75">
      <c r="B109" s="96"/>
      <c r="D109" s="96"/>
      <c r="E109" s="96"/>
      <c r="F109" s="96"/>
      <c r="G109" s="96"/>
      <c r="H109" s="96"/>
      <c r="I109" s="96"/>
      <c r="J109" s="96"/>
      <c r="M109" s="96"/>
      <c r="N109" s="96"/>
      <c r="O109" s="96"/>
      <c r="P109" s="96"/>
      <c r="Q109" s="96"/>
      <c r="R109" s="96"/>
    </row>
    <row r="111" spans="4:9" ht="15.75">
      <c r="D111" s="115"/>
      <c r="E111" s="115"/>
      <c r="G111" s="98"/>
      <c r="H111" s="98"/>
      <c r="I111" s="98"/>
    </row>
    <row r="112" spans="6:12" ht="15.75">
      <c r="F112" s="96"/>
      <c r="K112" s="99"/>
      <c r="L112" s="99"/>
    </row>
    <row r="113" ht="15.75">
      <c r="F113" s="96"/>
    </row>
    <row r="114" ht="15.75">
      <c r="F114" s="99"/>
    </row>
  </sheetData>
  <sheetProtection/>
  <mergeCells count="9">
    <mergeCell ref="A1:T1"/>
    <mergeCell ref="A2:T2"/>
    <mergeCell ref="A3:T3"/>
    <mergeCell ref="C4:D4"/>
    <mergeCell ref="F4:G4"/>
    <mergeCell ref="H4:I4"/>
    <mergeCell ref="K4:L4"/>
    <mergeCell ref="N4:P4"/>
    <mergeCell ref="Q4:R4"/>
  </mergeCells>
  <printOptions/>
  <pageMargins left="0.29" right="0.2" top="0.17" bottom="0.22" header="0.3" footer="0.18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KMM185</cp:lastModifiedBy>
  <cp:lastPrinted>2013-11-13T07:14:36Z</cp:lastPrinted>
  <dcterms:created xsi:type="dcterms:W3CDTF">2004-02-23T07:46:31Z</dcterms:created>
  <dcterms:modified xsi:type="dcterms:W3CDTF">2014-08-29T03:22:40Z</dcterms:modified>
  <cp:category/>
  <cp:version/>
  <cp:contentType/>
  <cp:contentStatus/>
</cp:coreProperties>
</file>