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drawings/drawing16.xml" ContentType="application/vnd.openxmlformats-officedocument.drawing+xml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0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70" windowWidth="9720" windowHeight="3900" tabRatio="816" firstSheet="9" activeTab="15"/>
  </bookViews>
  <sheets>
    <sheet name="ใบผ่านทั่วไป " sheetId="1" r:id="rId1"/>
    <sheet name="งบทดลอง" sheetId="2" r:id="rId2"/>
    <sheet name="รายงานรับ-จ่ายเงินสด (4)" sheetId="3" r:id="rId3"/>
    <sheet name="หมายเหตุประกอบงบทดลอง" sheetId="4" r:id="rId4"/>
    <sheet name="งบทดลองหลัง" sheetId="5" r:id="rId5"/>
    <sheet name="กระดาษทำการงบทดลองปิดสิ้นปี " sheetId="6" r:id="rId6"/>
    <sheet name="เงินค้ำประกันสัญญา" sheetId="7" r:id="rId7"/>
    <sheet name="งบเงินรับ-จ่ายสิ้นปี" sheetId="8" r:id="rId8"/>
    <sheet name="งบแสดงผลการดำเนินงาน" sheetId="9" r:id="rId9"/>
    <sheet name="งบแสดงฐานะทางการเงิน" sheetId="10" r:id="rId10"/>
    <sheet name="งบแสดงฐานะทางการเงิน (2)" sheetId="11" r:id="rId11"/>
    <sheet name="ลูกหนี้เงินทุนศฐ" sheetId="12" r:id="rId12"/>
    <sheet name="เงินรับฝาก" sheetId="13" r:id="rId13"/>
    <sheet name="รายจ่ายค้างจ่าย" sheetId="14" r:id="rId14"/>
    <sheet name="รายจ่ายรอจ่าย " sheetId="15" r:id="rId15"/>
    <sheet name="เงินอุดหนุนค้างจ่าย" sheetId="16" r:id="rId16"/>
    <sheet name="งบเงินสะสม" sheetId="17" r:id="rId17"/>
    <sheet name="รายงานยอดเงินสะสมที่นำไปใช้ได้" sheetId="18" r:id="rId18"/>
    <sheet name="รายจ่ายจากเงินสะสม" sheetId="19" r:id="rId19"/>
    <sheet name="จ่ายจริงตามหมวด" sheetId="20" r:id="rId20"/>
    <sheet name="รายงานรายจ่ายตามแผนงานรวม" sheetId="21" r:id="rId21"/>
    <sheet name="รายจ่ายตามแผนบริหารงานทั่วไป" sheetId="22" r:id="rId22"/>
    <sheet name="รายจ่ายตามแผนความสงบภายใน" sheetId="23" r:id="rId23"/>
    <sheet name="รายจ่ายตามแผนการศึกษา" sheetId="24" r:id="rId24"/>
    <sheet name="รายจ่ายตามแผนสาธารณสุข" sheetId="25" r:id="rId25"/>
    <sheet name="รายจ่ายตามแผนสังคมสงเคราะห์" sheetId="26" r:id="rId26"/>
    <sheet name="รายจ่ายตามแผนเคหะและชุมชน" sheetId="27" r:id="rId27"/>
    <sheet name="รายจ่ายตามแผนสร้างความเข้มแข็งฯ" sheetId="28" r:id="rId28"/>
    <sheet name="รายจ่ายตามแผนศาสนาฯ" sheetId="29" r:id="rId29"/>
    <sheet name="รายจ่ายตามแผนการเกษตร" sheetId="30" r:id="rId30"/>
    <sheet name="รายจ่ายตามแผนงานงบกลาง" sheetId="31" r:id="rId31"/>
    <sheet name="เงินสะสม" sheetId="32" r:id="rId32"/>
    <sheet name="จ่ายจากเงินสะสม" sheetId="33" r:id="rId33"/>
    <sheet name="งบแสดงผลการดำเนินงานรับ-เงินสะส" sheetId="34" r:id="rId34"/>
    <sheet name="งบพิสูจน์ยอดเงินฝากธนาคาร" sheetId="35" r:id="rId35"/>
  </sheets>
  <externalReferences>
    <externalReference r:id="rId38"/>
  </externalReferences>
  <definedNames>
    <definedName name="_xlnm.Print_Area" localSheetId="5">'กระดาษทำการงบทดลองปิดสิ้นปี '!$A$1:$J$43</definedName>
    <definedName name="_xlnm.Print_Area" localSheetId="1">'งบทดลอง'!$A$1:$F$63</definedName>
    <definedName name="_xlnm.Print_Area" localSheetId="15">'เงินอุดหนุนค้างจ่าย'!#REF!</definedName>
    <definedName name="_xlnm.Print_Area" localSheetId="2">'รายงานรับ-จ่ายเงินสด (4)'!$A$1:$I$105</definedName>
    <definedName name="_xlnm.Print_Area" localSheetId="29">'รายจ่ายตามแผนการเกษตร'!$A$1:$E$28</definedName>
    <definedName name="_xlnm.Print_Area" localSheetId="23">'รายจ่ายตามแผนการศึกษา'!$A$1:$D$28</definedName>
    <definedName name="_xlnm.Print_Area" localSheetId="22">'รายจ่ายตามแผนความสงบภายใน'!$A$1:$D$28</definedName>
    <definedName name="_xlnm.Print_Area" localSheetId="26">'รายจ่ายตามแผนเคหะและชุมชน'!$A$1:$E$28</definedName>
    <definedName name="_xlnm.Print_Area" localSheetId="30">'รายจ่ายตามแผนงานงบกลาง'!$A$1:$D$28</definedName>
    <definedName name="_xlnm.Print_Area" localSheetId="21">'รายจ่ายตามแผนบริหารงานทั่วไป'!$A$1:$E$28</definedName>
    <definedName name="_xlnm.Print_Area" localSheetId="28">'รายจ่ายตามแผนศาสนาฯ'!$A$1:$E$28</definedName>
    <definedName name="_xlnm.Print_Area" localSheetId="27">'รายจ่ายตามแผนสร้างความเข้มแข็งฯ'!$A$1:$E$28</definedName>
    <definedName name="_xlnm.Print_Area" localSheetId="25">'รายจ่ายตามแผนสังคมสงเคราะห์'!$A$1:$D$28</definedName>
    <definedName name="_xlnm.Print_Area" localSheetId="24">'รายจ่ายตามแผนสาธารณสุข'!$A$1:$D$28</definedName>
    <definedName name="_xlnm.Print_Titles" localSheetId="5">'กระดาษทำการงบทดลองปิดสิ้นปี '!$1:$7</definedName>
    <definedName name="_xlnm.Print_Titles" localSheetId="6">'เงินค้ำประกันสัญญา'!$1:$5</definedName>
    <definedName name="_xlnm.Print_Titles" localSheetId="19">'จ่ายจริงตามหมวด'!$4:$5</definedName>
    <definedName name="_xlnm.Print_Titles" localSheetId="18">'รายจ่ายจากเงินสะสม'!$2:$7</definedName>
    <definedName name="_xlnm.Print_Titles" localSheetId="3">'หมายเหตุประกอบงบทดลอง'!$1:$6</definedName>
  </definedNames>
  <calcPr fullCalcOnLoad="1"/>
</workbook>
</file>

<file path=xl/comments35.xml><?xml version="1.0" encoding="utf-8"?>
<comments xmlns="http://schemas.openxmlformats.org/spreadsheetml/2006/main">
  <authors>
    <author>TrueFasterUser</author>
  </authors>
  <commentList>
    <comment ref="A3" authorId="0">
      <text>
        <r>
          <rPr>
            <b/>
            <sz val="16"/>
            <rFont val="Tahoma"/>
            <family val="2"/>
          </rPr>
          <t>TrueFasterUser:</t>
        </r>
        <r>
          <rPr>
            <sz val="16"/>
            <rFont val="Tahoma"/>
            <family val="2"/>
          </rPr>
          <t xml:space="preserve">
ปีต่อไป งบพิสูจน์ยอดเงินฝากธนาคารต้องแยกแต่ละธนาคารให้เห็นชัดเจน</t>
        </r>
      </text>
    </comment>
  </commentList>
</comments>
</file>

<file path=xl/sharedStrings.xml><?xml version="1.0" encoding="utf-8"?>
<sst xmlns="http://schemas.openxmlformats.org/spreadsheetml/2006/main" count="1869" uniqueCount="931">
  <si>
    <t xml:space="preserve">  เงินฝากกระแสรายวัน                         เลขที่ 301-6-09587-4</t>
  </si>
  <si>
    <t xml:space="preserve">  เงินฝากออมทรัพย์                              เลขที่ 301-6-09120-7</t>
  </si>
  <si>
    <t xml:space="preserve">  เงินฝาก ธกส. ออมทรัพย์                    เลขที่  291-2-49401-5</t>
  </si>
  <si>
    <t xml:space="preserve">  เงินฝากโครงการเศรษฐกิจชุมชน        เลขที่   291-2-59857-4</t>
  </si>
  <si>
    <t xml:space="preserve">  เงินฝากโครงการถ่ายโอนฯ                 เลขที่  291-2-56813-5</t>
  </si>
  <si>
    <t>รวมหมวดเงินเดือนทั้งสิ้น</t>
  </si>
  <si>
    <t>รวมหมวดค่าจ้างประจำทั้งสิ้น</t>
  </si>
  <si>
    <t>รวมหมวดค่าจ้างชั่วคราวทั้งสิ้น</t>
  </si>
  <si>
    <t>รวมหมวดค่าตอบแทนทั้งสิ้น</t>
  </si>
  <si>
    <t>รวมหมวดค่าใช้สอยทั้งสิ้น</t>
  </si>
  <si>
    <t>รวมหมวดค่าวัสดุทั้งสิ้น</t>
  </si>
  <si>
    <t>รวมหมวดเงินอุดหนุนทั้งสิ้น</t>
  </si>
  <si>
    <t>รวมหมวดค่าครุภัณฑ์ทั้งสิ้น</t>
  </si>
  <si>
    <t xml:space="preserve">    ค่าครุภัณฑ์ (หมายเหตุ1)</t>
  </si>
  <si>
    <t xml:space="preserve">    ค่าที่ดินและสิ่งก่อสร้าง(หมายเหตุ2)</t>
  </si>
  <si>
    <t>ลูกหนี้ - ภาษีบำรุงท้องที่</t>
  </si>
  <si>
    <t>ลูกหนี้ - บัญชีเงินุทนโครงการเศรษฐกิจฯ</t>
  </si>
  <si>
    <t>จำนวนเงินตาม</t>
  </si>
  <si>
    <t>ตั้งแต่วันที่   1    เดือน   ตุลาคม    พ.ศ.   2552    ถึงวันที่   30   เดือน    กันยายน    พ.ศ.    2553</t>
  </si>
  <si>
    <t>บริหารงานทั่วไป</t>
  </si>
  <si>
    <t>งานบริหารงานทั่วไป</t>
  </si>
  <si>
    <t>งานบริหารงานคลัง</t>
  </si>
  <si>
    <t>สาธารณสุขอื่นๆ</t>
  </si>
  <si>
    <t>เคหะและชุมชน</t>
  </si>
  <si>
    <t>บริหารทั่วไป</t>
  </si>
  <si>
    <t>ไฟฟ้าและถนน</t>
  </si>
  <si>
    <t>สร้างความเข้มแข็งของชุมชน</t>
  </si>
  <si>
    <t>ส่งเสริมฯ</t>
  </si>
  <si>
    <t>สร้างความเข้มแข็งฯ</t>
  </si>
  <si>
    <t>การศาสนาฯ</t>
  </si>
  <si>
    <t>กีฬาฯ</t>
  </si>
  <si>
    <t>อนุรักษ์ฯ</t>
  </si>
  <si>
    <t>รายงานรายจ่ายในการดำเนินงานที่จ่ายจากเงินรายรับตามแผนงาน..บริหารงานทั่วไป..</t>
  </si>
  <si>
    <t>หมายเหตุ      รายจ่ายหมวดใดที่จ่ายจากเงินอุดหนุนทั่วไปให้ (ท) ไว้ท้ายหมวดรายจ่าย</t>
  </si>
  <si>
    <t xml:space="preserve">                      รายจ่ายหมวดใดที่จ่ายจากเงินอุดหนุนเฉพาะกิจให้ (ก) ไว้ท้ายหมวดรายจ่าย</t>
  </si>
  <si>
    <t xml:space="preserve">    ค่าครุภัณฑ์   (หมายเหตุ 1)</t>
  </si>
  <si>
    <t xml:space="preserve">    ค่าที่ดินและสิ่งก่อสร้าง   (หมายเหตุ 2)</t>
  </si>
  <si>
    <t>..............................................................................................</t>
  </si>
  <si>
    <t>รายงานรายจ่ายในการดำเนินงานที่จ่ายจากเงินรายรับตามแผนงาน..การรักษาความสงบภายใน..</t>
  </si>
  <si>
    <t>รักษาความสงบภายใน</t>
  </si>
  <si>
    <t>.........................................................................</t>
  </si>
  <si>
    <t>รายงานรายจ่ายในการดำเนินงานที่จ่ายจากเงินรายรับตามแผนงาน..การศึกษา..</t>
  </si>
  <si>
    <t>งานบริหารทั่วไปเกี่ยวกับการศึกษา</t>
  </si>
  <si>
    <t>งานบริหารทั่วไปเกี่ยวกับการรักษาความสงบภายใน</t>
  </si>
  <si>
    <t>รายงานรายจ่ายในการดำเนินงานที่จ่ายจากเงินรายรับตามแผนงาน..การสาธารณสุข..</t>
  </si>
  <si>
    <t>งานบริการสาธารณสุขและงานสาธารณสุขอื่น</t>
  </si>
  <si>
    <t>รายงานรายจ่ายในการดำเนินงานที่จ่ายจากเงินรายรับตามแผนงาน..สังคมสงเคราะห์..</t>
  </si>
  <si>
    <t>งานสวัสดิการและสังคมสงเคราะห์</t>
  </si>
  <si>
    <t>รายงานรายจ่ายในการดำเนินงานที่จ่ายจากเงินรายรับตามแผนงาน..เคหะและชุมชน..</t>
  </si>
  <si>
    <t>งานบริหารทั่วไปเกี่ยวกับเคหะและชุมชน</t>
  </si>
  <si>
    <t>งานไฟฟ้าและถนน</t>
  </si>
  <si>
    <t>............................................................................</t>
  </si>
  <si>
    <t>...........................................................................</t>
  </si>
  <si>
    <t>รายงานรายจ่ายในการดำเนินงานที่จ่ายจากเงินรายรับตามแผนงาน..สร้างความเข้มแข็งของชุมชน..</t>
  </si>
  <si>
    <t>งานส่งเสริมและสนับสนุนความเข้มแข็งของชุมชน</t>
  </si>
  <si>
    <t>รายงานรายจ่ายในการดำเนินงานที่จ่ายจากเงินรายรับตามแผนงาน..การศาสนา วัฒนธรรมและนันทนาการ..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</si>
  <si>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</si>
  <si>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</si>
  <si>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รายงานรายจ่ายในการดำเนินงานที่จ่ายจากเงินรายรับตามแผนงาน..การเกษตร..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</si>
  <si>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</si>
  <si>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</si>
  <si>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รายงานรายจ่ายในการดำเนินงานที่จ่ายจากเงินรายรับตามแผนงาน..งบกลาง..</t>
  </si>
  <si>
    <t>ณ วันที่  30  เดือน กันยายน  พ.ศ. 2553</t>
  </si>
  <si>
    <t xml:space="preserve">                    ผู้อนุมัติ</t>
  </si>
  <si>
    <t xml:space="preserve">              ผู้บันทึกบัญชี</t>
  </si>
  <si>
    <t>งบแสดงผลการดำเนินงานจ่ายจากเงินรายรับและเงินสะสม</t>
  </si>
  <si>
    <t>องค์การบริหารส่วนตำบลเมืองนาท                                        ตั้งแต่วันที่   1    เดือน   ตุลาคม    พ.ศ.   2552    ถึงวันที่   30   เดือน    กันยายน    พ.ศ.    2553</t>
  </si>
  <si>
    <t>รายงานรายจ่ายในการดำเนินงานที่จ่ายจากเงินสะสม</t>
  </si>
  <si>
    <t>ตั้งแต่วันที่ 1 ตุลาคม  2552  ถึงวันที่  30  กันยายน  2553</t>
  </si>
  <si>
    <t>แผนงาน</t>
  </si>
  <si>
    <t>งาน</t>
  </si>
  <si>
    <t>1. ยืมเงินสะสมไปจ่าย</t>
  </si>
  <si>
    <t>2. จ่ายขาดเงินสะสม</t>
  </si>
  <si>
    <t>ลูกหนี้เงินยืมเงินสะสม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</si>
  <si>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</si>
  <si>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</si>
  <si>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เงินอุดหนุนเฉพาะกิจ - ไทยเข้มแข็ง</t>
  </si>
  <si>
    <t>เงินอุดหนุนทั่วไป - ไทยเข้มแข็ง</t>
  </si>
  <si>
    <t xml:space="preserve">รายรับ </t>
  </si>
  <si>
    <t>บัญชีเงินเกินบัญชี</t>
  </si>
  <si>
    <t>เงินอุดหนุนค้างจ่าย</t>
  </si>
  <si>
    <t>บัญชีเงินทุนโครงการเศรษฐกิจชุมชน</t>
  </si>
  <si>
    <t xml:space="preserve">              เงินอุดหนุนเฉพาะกิจ</t>
  </si>
  <si>
    <t xml:space="preserve">              เงินอุดหนุนทั่วไป  - ไทยเข้มแข็ง</t>
  </si>
  <si>
    <t xml:space="preserve">                                      เงินอุดหนุนทั่วไป  - ไทยเข้มแข็ง</t>
  </si>
  <si>
    <t xml:space="preserve">                                      เงินอุดหนุน เฉพาะกิจ</t>
  </si>
  <si>
    <t xml:space="preserve">                                      เงินอุดหนุนเฉพาะกิจค้างจ่าย</t>
  </si>
  <si>
    <t xml:space="preserve">                                      เงินสะสม</t>
  </si>
  <si>
    <t xml:space="preserve">                                      เงินสำรองเงินสะสม</t>
  </si>
  <si>
    <t xml:space="preserve">                                      ปิดบัญชีรายจ่ายเข้าบัญชีเงินสะสม</t>
  </si>
  <si>
    <t xml:space="preserve"> งบทดลอง    </t>
  </si>
  <si>
    <t>ลูกหนี้- เงินทุนโครงการเศรษฐกิจชุมชน</t>
  </si>
  <si>
    <t xml:space="preserve">ลูกหนี้  -เงินทุนโครงการเศรษฐกิจชุมชน  </t>
  </si>
  <si>
    <t>เงินรับฝาก (หมายเหตุ 1)</t>
  </si>
  <si>
    <t>ค่าใช้จ่ายในการจัดเก็บภาษีบำรุงท้องที่  5%</t>
  </si>
  <si>
    <t>ส่วนลดในการจัดเก็บภาษีบำรุงท้องที่ 6%</t>
  </si>
  <si>
    <t>เงินรับฝากอื่น ๆ</t>
  </si>
  <si>
    <t>รายจ่ายที่รอจ่าย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</si>
  <si>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</si>
  <si>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</si>
  <si>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</si>
  <si>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</si>
  <si>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</si>
  <si>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</si>
  <si>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</si>
  <si>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หมวด ค่าวัสดุ</t>
  </si>
  <si>
    <t xml:space="preserve"> ประเภท ค่าวัสดุอื่น ๆ (อาหารเสริม (นม) )</t>
  </si>
  <si>
    <t>หมายเหตุ 5</t>
  </si>
  <si>
    <t>หมายเหตุ 6</t>
  </si>
  <si>
    <t>หมายเหตุ ประกอบงบแสดงฐานะทางการเงิน</t>
  </si>
  <si>
    <t>รายรับจริงประกอบงบทดลองและรายงานรับ-จ่ายเงินสด</t>
  </si>
  <si>
    <t>รับจริงทั้งปี</t>
  </si>
  <si>
    <t>รายได้จัดเก็บเอง</t>
  </si>
  <si>
    <t>หมวดภาษีอากร</t>
  </si>
  <si>
    <t>0100</t>
  </si>
  <si>
    <t>(1) ภาษีโรงเรือนและทีดิน</t>
  </si>
  <si>
    <t>0101</t>
  </si>
  <si>
    <t>(2) ภาษีบำรุงท้องที่</t>
  </si>
  <si>
    <t>0102</t>
  </si>
  <si>
    <t>(3) ภาษีป้าย</t>
  </si>
  <si>
    <t>0103</t>
  </si>
  <si>
    <t>(4) อากรการฆ่าสัตว์</t>
  </si>
  <si>
    <t>0104</t>
  </si>
  <si>
    <t>(5) ภาษีบำรุง อบจ.จากสถานค้าปลีกยาสูบ</t>
  </si>
  <si>
    <t>0105</t>
  </si>
  <si>
    <t>(6) ภาษีบำรุง อบจ.จากสถานค้าปลีกน้ำมัน</t>
  </si>
  <si>
    <t>0106</t>
  </si>
  <si>
    <t>หมวดค่าธรรมเนียม ค่าปรับและใบอนุญาต</t>
  </si>
  <si>
    <t>0120</t>
  </si>
  <si>
    <t>(1) ค่าธรรมเนียมเกี่ยวกับควบคุมการฆ่าสัตว์และจำหน่ายเนื้อสัตว์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</si>
  <si>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</si>
  <si>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</si>
  <si>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</si>
  <si>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</si>
  <si>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</si>
  <si>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</si>
  <si>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</si>
  <si>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(5) ค่าธรรมเนียมเกี่ยวกับการควบคุมอาคาร</t>
  </si>
  <si>
    <t>0125</t>
  </si>
  <si>
    <t>(6) ค่าธรรมเนียมเก็บและขนขยะมูลฝอย</t>
  </si>
  <si>
    <t>0126</t>
  </si>
  <si>
    <t>(7) ค่าธรรมเนียมเก็บและขนอุจจาระหรือสิ่งปฏิกูล</t>
  </si>
  <si>
    <t>0127</t>
  </si>
  <si>
    <t>(8) ค่าธรรมเนียมในการออกหนังสือรับรองการแจ้งการจัดตั้งสถานที่จำหน่าย</t>
  </si>
  <si>
    <t>0128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</si>
  <si>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</si>
  <si>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</si>
  <si>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0129</t>
  </si>
  <si>
    <t>(10) ค่าธรรมเนียมปิดแผ่นป้ายประกาศหรือเขียนข้อความหรือภาพ ติดตั้ง เขียน</t>
  </si>
  <si>
    <t>0130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</si>
  <si>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</si>
  <si>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</si>
  <si>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0131</t>
  </si>
  <si>
    <t>(12) ค่าธรรมเนียมเกี่ยวกับบัตรประจำตัวประชาชน</t>
  </si>
  <si>
    <t>0132</t>
  </si>
  <si>
    <t>(13) ค่าธรรมเนียมเกี่ยวกับโรคพิษสุนัขบ้า</t>
  </si>
  <si>
    <t>0133</t>
  </si>
  <si>
    <t>(14) ค่าธรรมเนียมเกี่ยวกับการส่งเสริมและรักษาคุณภาพสิ่งแวดล้อมแห่งชาติ</t>
  </si>
  <si>
    <t>0134</t>
  </si>
  <si>
    <t>(15) ค่าธรรมเนียมบำรุง อบจ.จากผู้เข้าพักโรงแรม</t>
  </si>
  <si>
    <t>0135</t>
  </si>
  <si>
    <t>(16) ค่าปรับผู้กระทำผิดกฎหมายการจัดระเบียบจอดยานยนต์</t>
  </si>
  <si>
    <t>0136</t>
  </si>
  <si>
    <t>(17) ค่าปรับผู้กระทำผิดกฎหมายจราจรทางบก</t>
  </si>
  <si>
    <t>0137</t>
  </si>
  <si>
    <t>(18) ค่าปรับผู้กระทำผิดกฎหมายการป้องกันและระงับอัคคีภัย</t>
  </si>
  <si>
    <t>0138</t>
  </si>
  <si>
    <t>(19) ค่าปรับผู้กระทำผิดกฎหมายและข้อบังคับท้องถิ่น</t>
  </si>
  <si>
    <t>0139</t>
  </si>
  <si>
    <t>(20) ค่าปรับการผิดสัญญา</t>
  </si>
  <si>
    <t>0140</t>
  </si>
  <si>
    <t>(21) ค่าปรับอื่นๆ</t>
  </si>
  <si>
    <t>0141</t>
  </si>
  <si>
    <t>(22) ค่าใบอนุญาตรับทำการเก็บ ขน หรือกำจัด สิ่งปฏิกูลหรือมูลฝอย</t>
  </si>
  <si>
    <t>0142</t>
  </si>
  <si>
    <t>(23) ค่าใบอนุญาตจัดตั้งตลาด</t>
  </si>
  <si>
    <t>0143</t>
  </si>
  <si>
    <t>(24) ค่าใบอนุญาตจัดตั้งสถานที่จำหน่ายอาหารหรือสถานที่สะสมอาหารใน</t>
  </si>
  <si>
    <t>0144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</si>
  <si>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</si>
  <si>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</si>
  <si>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0145</t>
  </si>
  <si>
    <t>(26) ค่าใบอนุญาตเกี่ยวกับการควบคุมอาคาร</t>
  </si>
  <si>
    <t>0146</t>
  </si>
  <si>
    <t>(27) ค่าใบอนุญาตเกี่ยวกับการโฆษณาโดยใช้เครื่องขยายเสียง</t>
  </si>
  <si>
    <t>0147</t>
  </si>
  <si>
    <t>(28) ค่าใบอนุญาตอื่นๆ</t>
  </si>
  <si>
    <t>0148</t>
  </si>
  <si>
    <t>หมวดรายได้จากทรัพย์สิน</t>
  </si>
  <si>
    <t>(1) ค่าเช่าที่ดิน</t>
  </si>
  <si>
    <t>0200</t>
  </si>
  <si>
    <t>(2) ค่าเช่าหรือค่าบริการสถานที่</t>
  </si>
  <si>
    <t>0201</t>
  </si>
  <si>
    <t>(3) ดอกเบี้ย</t>
  </si>
  <si>
    <t>0202</t>
  </si>
  <si>
    <t>(4) เงินปันผลหรือเงินรางวัลต่างๆ</t>
  </si>
  <si>
    <t>0203</t>
  </si>
  <si>
    <t>(5) ค่าตอบแทนตามที่กฎหมายกำหนด</t>
  </si>
  <si>
    <t>0204</t>
  </si>
  <si>
    <t>หมวดรายได้จากสาธารณูปโภคและการพาณิชย์</t>
  </si>
  <si>
    <t>0250</t>
  </si>
  <si>
    <t>(1) เงินช่วยเหลือท้องถิ่นจากกิจการเฉพาะการ</t>
  </si>
  <si>
    <t>0251</t>
  </si>
  <si>
    <t>(2) เงินสะสมจากการโอนกิจการสาธารณูปโภคหรือการพาณิชย์</t>
  </si>
  <si>
    <t>0252</t>
  </si>
  <si>
    <t>(3) รายได้จากสาธารณูปโภคและการพาณิชย์</t>
  </si>
  <si>
    <t>0253</t>
  </si>
  <si>
    <t>หมวดรายได้เบ็ดเตล็ด</t>
  </si>
  <si>
    <t>(1) เงินที่มีผู้อุทิศให้</t>
  </si>
  <si>
    <t>0300</t>
  </si>
  <si>
    <t>(2) ค่าขายแบบแปลน</t>
  </si>
  <si>
    <t>0301</t>
  </si>
  <si>
    <t>(3) ค่าเขียนแบบแปลน</t>
  </si>
  <si>
    <t>0302</t>
  </si>
  <si>
    <t>(4) ค่าจำหน่ายแบบพิมพ์และคำร้อง</t>
  </si>
  <si>
    <t>0303</t>
  </si>
  <si>
    <t>(5) ค่ารับรองสำเนาและถ่ายเอกสาร</t>
  </si>
  <si>
    <t>0304</t>
  </si>
  <si>
    <t>(6) ค่าสมัคสามาชิกห้องสมุด</t>
  </si>
  <si>
    <t>0305</t>
  </si>
  <si>
    <t>(7) รายได้เบ็ดเตล็ดอื่นๆ</t>
  </si>
  <si>
    <t>0306</t>
  </si>
  <si>
    <t>หมวดรายได้จากทุน</t>
  </si>
  <si>
    <t>0350</t>
  </si>
  <si>
    <t>(1)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</si>
  <si>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</si>
  <si>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 หมวดภาษีจัดสรร</t>
  </si>
  <si>
    <t>1000</t>
  </si>
  <si>
    <t>(1) ภาษีมูลค่าเพิ่ม</t>
  </si>
  <si>
    <t>1002</t>
  </si>
  <si>
    <t xml:space="preserve"> - ( 1 ใน 9)</t>
  </si>
  <si>
    <t xml:space="preserve"> - พรบ. อบจ.</t>
  </si>
  <si>
    <t>(2) ภาษีธุรกิจเฉพาะ</t>
  </si>
  <si>
    <t>1004</t>
  </si>
  <si>
    <t>(3) ภาษีสุราและเบียร์</t>
  </si>
  <si>
    <t>1005</t>
  </si>
  <si>
    <t>(4) ภาษีสรรพสามิต</t>
  </si>
  <si>
    <t>1006</t>
  </si>
  <si>
    <t>(5) ภาษีและค่าธรรมเนียมรถยนต์และล้อเลื่อน</t>
  </si>
  <si>
    <t>1001</t>
  </si>
  <si>
    <t>(6) ค่าธรรมเนียมจดทะเบียนอสังหาริมทรัพย์</t>
  </si>
  <si>
    <t>1013</t>
  </si>
  <si>
    <t>(7) ภาษีการพนัน</t>
  </si>
  <si>
    <t>1007</t>
  </si>
  <si>
    <t>(8) ค่าภาคหลวงแร่</t>
  </si>
  <si>
    <t>1010</t>
  </si>
  <si>
    <t>(9) ค่าภาคหลวงปิโตรเลียม</t>
  </si>
  <si>
    <t>1011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</si>
  <si>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</si>
  <si>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</si>
  <si>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</si>
  <si>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</si>
  <si>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</si>
  <si>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(4) เงินอุดหนุนเฉพาะกิจ(เบี้ยยังชีพคนชรา)</t>
  </si>
  <si>
    <t>3000</t>
  </si>
  <si>
    <t>(4) เงินอุดหนุนเฉพาะกิจ(เบี้ยยังชีพผู้พิการหรือทุพพลภาพ)</t>
  </si>
  <si>
    <t>เลขที่ฎีกา</t>
  </si>
  <si>
    <t>หมวด/ประเภท</t>
  </si>
  <si>
    <t>จำนวนเงินที่รอจ่าย</t>
  </si>
  <si>
    <t>หมวดที่ดินและสิ่งก่อสร้าง</t>
  </si>
  <si>
    <t>หมวดรายจ่ายอื่น</t>
  </si>
  <si>
    <t xml:space="preserve"> - ค่าจ้างที่ปรึกษา</t>
  </si>
  <si>
    <t xml:space="preserve"> - รายจ่ายตามข้อผูกพัน</t>
  </si>
  <si>
    <t>ค่าใช้จ่ายเงินสงเคราะห์เบี้ยยังชีพผู้สุงอายุ</t>
  </si>
  <si>
    <t>ค่าใช้จ่ายเงินสงเคราะห์เบี้ยยังชีพผู้พิการ</t>
  </si>
  <si>
    <t>ค่าใช้จ่ายเงินสงเคราะห์เบี้ยยังชีพผู้ป่วยเอดส์</t>
  </si>
  <si>
    <t>รายละเอียดลูกหนี้เงินทุนเศรษฐกิจชุมชน</t>
  </si>
  <si>
    <t>เงินต้น</t>
  </si>
  <si>
    <t>รับชำระ</t>
  </si>
  <si>
    <t>กลุ่มส่งเสริมการเกษตรทำนา</t>
  </si>
  <si>
    <t>หมู่ที่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</si>
  <si>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</si>
  <si>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</si>
  <si>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</si>
  <si>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</si>
  <si>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</si>
  <si>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</si>
  <si>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>รวมทั้งสิ้น</t>
  </si>
  <si>
    <t>รายงานรายจ่ายในการดำเนินงานที่จ่ายจากเงินรายรับตามแผนงานรวม</t>
  </si>
  <si>
    <t>ด้านบริหารงานทั่วไป</t>
  </si>
  <si>
    <t>การศึกษา</t>
  </si>
  <si>
    <t>สาธารณสุข</t>
  </si>
  <si>
    <t>สังคมสงเคราะห์</t>
  </si>
  <si>
    <t>เคหระและชุมชน</t>
  </si>
  <si>
    <t>ศาสนาวัฒนธรรมและนันทนาการ</t>
  </si>
  <si>
    <t>การเกษตร</t>
  </si>
  <si>
    <t xml:space="preserve"> - ค่าจ้างประจำ</t>
  </si>
  <si>
    <t>สำนักปลัด</t>
  </si>
  <si>
    <t xml:space="preserve"> - เงินเดือนพนักงานส่วนตำบล </t>
  </si>
  <si>
    <t xml:space="preserve"> - เงินประจำตำแหน่ง</t>
  </si>
  <si>
    <t xml:space="preserve"> - เงินเพิ่มการครองชีพชั่วคราว</t>
  </si>
  <si>
    <t>ส่วนการคลัง</t>
  </si>
  <si>
    <t>หมวดค่าจ้างชั่วคราว</t>
  </si>
  <si>
    <t xml:space="preserve"> - ค่าจ้างชั่วคราว</t>
  </si>
  <si>
    <t xml:space="preserve"> - ค่าเช่าบ้าน</t>
  </si>
  <si>
    <t xml:space="preserve">     รายจ่ายอื่น</t>
  </si>
  <si>
    <t xml:space="preserve">     เงินอุดหนุน</t>
  </si>
  <si>
    <t xml:space="preserve">    ค่าครุภัณฑ์ </t>
  </si>
  <si>
    <t xml:space="preserve">    ค่าที่ดินและสิ่งก่อสร้าง</t>
  </si>
  <si>
    <t>ส่วนโยธา</t>
  </si>
  <si>
    <t xml:space="preserve"> - รายจ่ายตามข้อผูกผัน</t>
  </si>
  <si>
    <t>งบพิสูจน์ยอดเงินฝากธนาคาร</t>
  </si>
  <si>
    <t>ยอดเงินฝากธนาคาร ณ วันที่ 30 กันยายน  2552</t>
  </si>
  <si>
    <t>รายการพิสูจน์ยอด</t>
  </si>
  <si>
    <t>เช็คค้างจ่าย</t>
  </si>
  <si>
    <t>ภาษีหัก ณ ที่จ่าย</t>
  </si>
  <si>
    <t>ค่าใช้จ่าย ภบท. 5%</t>
  </si>
  <si>
    <t>ส่วนลด ภบท. 6%</t>
  </si>
  <si>
    <t>เงินรับจริงสูงกว่าจ่ายจริง งวดนี้</t>
  </si>
  <si>
    <t>เงินทุนสำรองเงินสะสม ปี 52</t>
  </si>
  <si>
    <t>เงินสะสมปี 51</t>
  </si>
  <si>
    <t>งบทดลอง  ( หลังปิดบัญชี )</t>
  </si>
  <si>
    <t>องค์การบริหารส่วนตำบลเมืองนาท  อำเภอขามสะแกแสง  จังหวัดนครราชสีมา</t>
  </si>
  <si>
    <t xml:space="preserve"> - เงินสมทบกองทุนบำเหน็จบำนาญข้าราชการฯ</t>
  </si>
  <si>
    <t xml:space="preserve"> - เงินสำรองจ่าย</t>
  </si>
  <si>
    <t xml:space="preserve"> - ค่าเบี้ยประชุม</t>
  </si>
  <si>
    <t xml:space="preserve"> - ค่าตอบแทนการปฏิบัติงานนอกเวลาราชการ</t>
  </si>
  <si>
    <t xml:space="preserve"> - เงินช่วยเหลือการศึกษาบุตร</t>
  </si>
  <si>
    <t xml:space="preserve"> - เงินช่วยเหลือค่ารักษาพยาบาล</t>
  </si>
  <si>
    <t>จำนวนเงิน</t>
  </si>
  <si>
    <t>ผู้จัดทำ</t>
  </si>
  <si>
    <t>รหัส</t>
  </si>
  <si>
    <t>บัญชี</t>
  </si>
  <si>
    <t>บาท</t>
  </si>
  <si>
    <t>หมายเหตุ</t>
  </si>
  <si>
    <t xml:space="preserve"> </t>
  </si>
  <si>
    <t>วันที่</t>
  </si>
  <si>
    <t>เดบิท</t>
  </si>
  <si>
    <t>เครดิต</t>
  </si>
  <si>
    <t>รายการ</t>
  </si>
  <si>
    <t>รหัสบัญชี</t>
  </si>
  <si>
    <t xml:space="preserve"> -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</si>
  <si>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</si>
  <si>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</si>
  <si>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</si>
  <si>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</si>
  <si>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 xml:space="preserve">  เงินสด</t>
  </si>
  <si>
    <t>ประมาณการ</t>
  </si>
  <si>
    <t>เงินอุดหนุน</t>
  </si>
  <si>
    <t>รายจ่าย</t>
  </si>
  <si>
    <t>เงินสด</t>
  </si>
  <si>
    <t>องค์การบริหารส่วนตำบลเมืองนาท</t>
  </si>
  <si>
    <t>รายจ่ายค้างจ่าย</t>
  </si>
  <si>
    <t>รายจ่ายรอจ่าย</t>
  </si>
  <si>
    <t>เบิกตัดปี</t>
  </si>
  <si>
    <t>เงินอุดหนุนเฉพาะกิจค้างจ่าย</t>
  </si>
  <si>
    <t>ลูกหนี้เงินยืมงบประมาณ</t>
  </si>
  <si>
    <t>อำเภอขามสะแกแสง  จังหวัดนครราชสีมา</t>
  </si>
  <si>
    <t>องค์การบริหารส่วนตำบลเมืองนาท     อำเภอขามสะแกแสง    จังหวัดนครราชสีมา</t>
  </si>
  <si>
    <t>010</t>
  </si>
  <si>
    <t xml:space="preserve">  เงินฝากธนาคารกรุงไทย   -  กระแสรายวัน   301-6-09587-4</t>
  </si>
  <si>
    <t xml:space="preserve">  เงินฝากธนาคารกรุงไทย   -  ออมทรัพย์   301-6-09120-7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</si>
  <si>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</si>
  <si>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</si>
  <si>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</si>
  <si>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รอจ่าย</t>
  </si>
  <si>
    <t>ครุภัณฑ์</t>
  </si>
  <si>
    <t>รายจ่ายอื่น</t>
  </si>
  <si>
    <t>รายรับ (หมายเหตุ 1)</t>
  </si>
  <si>
    <t>บัญชีรายจ่ายค้างจ่าย</t>
  </si>
  <si>
    <t>บัญชีรายจ่ายรอจ่าย</t>
  </si>
  <si>
    <t xml:space="preserve">เงินสะสม </t>
  </si>
  <si>
    <t xml:space="preserve">เงินทุนสำรองเงินสะสม </t>
  </si>
  <si>
    <t>ธ. กรุงไทย  -  กระแสรายวัน</t>
  </si>
  <si>
    <t xml:space="preserve">                 -  ออมทรัพย์ 291-2-59857-4</t>
  </si>
  <si>
    <t xml:space="preserve">                 -  ออมทรัพย์ 291-2-56813-5</t>
  </si>
  <si>
    <t xml:space="preserve">เงินอุดหนุน  </t>
  </si>
  <si>
    <t>เงินทุนสำรองเงินสะสม</t>
  </si>
  <si>
    <t>ดอกเบี้ยเงินฝากโครงการถ่ายโอน</t>
  </si>
  <si>
    <t>เงินรายได้แผ่นดิน</t>
  </si>
  <si>
    <t xml:space="preserve">  เงินรายได้ค้างรับ</t>
  </si>
  <si>
    <t>กระดาษทำการ</t>
  </si>
  <si>
    <t>งบทดลอง</t>
  </si>
  <si>
    <t xml:space="preserve">  (ปรับปรุง)</t>
  </si>
  <si>
    <t># 1 , # 2 (ปิดบัญชี)</t>
  </si>
  <si>
    <t>ธ. กรุงไทย  -  ออมทรัพย์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</si>
  <si>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</si>
  <si>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</si>
  <si>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</si>
  <si>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</si>
  <si>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</si>
  <si>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</si>
  <si>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</si>
  <si>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</si>
  <si>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</si>
  <si>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</si>
  <si>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เงินสะสม</t>
  </si>
  <si>
    <t>เงินรับฝาก (หมายเหตุ 2)</t>
  </si>
  <si>
    <t>รวม</t>
  </si>
  <si>
    <t>เงินค้ำประกันสัญญา</t>
  </si>
  <si>
    <t>โครงการเศรษฐกิจชุมชน</t>
  </si>
  <si>
    <t>(  นางวรรณา    กล้าแข็ง  )</t>
  </si>
  <si>
    <t xml:space="preserve">เงินรับฝาก  </t>
  </si>
  <si>
    <t xml:space="preserve"> - หมวดเงินเดือน</t>
  </si>
  <si>
    <t xml:space="preserve"> - รายจ่ายงบกลาง </t>
  </si>
  <si>
    <t>+</t>
  </si>
  <si>
    <t>งบแสดงฐานะทางการเงิน</t>
  </si>
  <si>
    <t>หนี้สินและเงินสะสม</t>
  </si>
  <si>
    <t>งบแสดงผลการดำเนินงานจ่ายจากเงินรายรับ  (ตามแผนงาน / งาน)</t>
  </si>
  <si>
    <t xml:space="preserve">    เงินเดือน</t>
  </si>
  <si>
    <t xml:space="preserve">    ค่าจ้างประจำ</t>
  </si>
  <si>
    <t xml:space="preserve">    ค่าจ้างชั่วคราว</t>
  </si>
  <si>
    <t xml:space="preserve">    ค่าตอบแทน</t>
  </si>
  <si>
    <t xml:space="preserve">    ค่าใช้สอย</t>
  </si>
  <si>
    <t xml:space="preserve">    ค่าวัสดุ</t>
  </si>
  <si>
    <t xml:space="preserve">    ค่าสาธารณูปโภค</t>
  </si>
  <si>
    <t xml:space="preserve">    เงินอุดหนุน</t>
  </si>
  <si>
    <t xml:space="preserve">    งบกลาง</t>
  </si>
  <si>
    <t>รายรับ</t>
  </si>
  <si>
    <t xml:space="preserve">    ภาษีอากร</t>
  </si>
  <si>
    <t xml:space="preserve">    ค่าธรรมเนียม ค่าปรับ และใบอนุญาต</t>
  </si>
  <si>
    <t xml:space="preserve">    รายได้จากสาธารณูปโภค</t>
  </si>
  <si>
    <t xml:space="preserve">    รายได้เบ็ดเตล็ด</t>
  </si>
  <si>
    <t xml:space="preserve">    รายได้จากทุน</t>
  </si>
  <si>
    <t xml:space="preserve">    ภาษีจัดสรร</t>
  </si>
  <si>
    <t>รวมรายรับ</t>
  </si>
  <si>
    <t>รายรับสูงกว่าหรือ (ต่ำกว่า) รายจ่าย</t>
  </si>
  <si>
    <t xml:space="preserve">    รายได้จากทรัพย์สิน</t>
  </si>
  <si>
    <t>องค์การบริหารส่วนตำบลเมืองนาท    อำเภอขามสะแกแสง    จังหวัดนครราชสีมา</t>
  </si>
  <si>
    <t>-</t>
  </si>
  <si>
    <t xml:space="preserve"> - หมวดค่าจ้างประจำ</t>
  </si>
  <si>
    <t xml:space="preserve"> - หมวดรายจ่ายอื่น</t>
  </si>
  <si>
    <t xml:space="preserve"> - หมวดภาษีจัดสรร</t>
  </si>
  <si>
    <t>รวมรายรับทั้งสิ้น</t>
  </si>
  <si>
    <t xml:space="preserve">   2.3 แผนงานสังคมสงเคราะห์</t>
  </si>
  <si>
    <t xml:space="preserve">   2.4 แผนงานเคหะและชุมชน </t>
  </si>
  <si>
    <t xml:space="preserve">   2.6 แผนงานการศาสนาวัฒนธรรมและนันทนาการ</t>
  </si>
  <si>
    <t xml:space="preserve"> - ค่าตอบแทนคณะผู้บริหารและสมาชิกสภา</t>
  </si>
  <si>
    <t>รายงานรายจ่ายที่ได้รับอนุมัติให้จ่ายจากเงินสะสม</t>
  </si>
  <si>
    <t>ได้รับอนุมัติ</t>
  </si>
  <si>
    <t>หมวด / ประเภท</t>
  </si>
  <si>
    <t>จำนวนเงินที่ได้รับอนุมัติ</t>
  </si>
  <si>
    <t>งบเงินสะสม</t>
  </si>
  <si>
    <t>ณ  วันที่  30 กันยายน  2552</t>
  </si>
  <si>
    <t>บวก</t>
  </si>
  <si>
    <t>รับคืนเงินเบิกเกิน</t>
  </si>
  <si>
    <t>เงินสะสมทั้งสิ้น</t>
  </si>
  <si>
    <t>หัก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</si>
  <si>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</si>
  <si>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</si>
  <si>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</si>
  <si>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</si>
  <si>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</si>
  <si>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ยังไม่ก่อหนี้</t>
  </si>
  <si>
    <t>ไม่ก่อหนี้ผูกพัน</t>
  </si>
  <si>
    <t>คงเหลือ</t>
  </si>
  <si>
    <t>รวมรายจ่ายทั้งสิ้น</t>
  </si>
  <si>
    <t>รายรับจริง</t>
  </si>
  <si>
    <t xml:space="preserve"> +</t>
  </si>
  <si>
    <t>สูง</t>
  </si>
  <si>
    <t>ต่ำ</t>
  </si>
  <si>
    <t xml:space="preserve"> - หมวดภาษีอากร</t>
  </si>
  <si>
    <t xml:space="preserve"> - หมวดค่าธรรมเนียม ค่าปรับ และใบอนุญาต</t>
  </si>
  <si>
    <t xml:space="preserve"> - หมวดรายได้จากทรัพย์สิน</t>
  </si>
  <si>
    <t xml:space="preserve"> - หมวดรายได้เบ็ดเตล็ด</t>
  </si>
  <si>
    <t xml:space="preserve"> - หมวดเงินอุดหนุน</t>
  </si>
  <si>
    <t>รวมเงินตามงบประมาณรายรับทั้งสิ้น</t>
  </si>
  <si>
    <t>ลำดับที่</t>
  </si>
  <si>
    <t>1.ค่าใช้จ่ายเงินสมทบเข้ากองทุนประกันสังคม</t>
  </si>
  <si>
    <t>2.ค่าใช้จ่ายเพื่อเป็นทุนการศึกษา</t>
  </si>
  <si>
    <t>รายจ่ายจริง</t>
  </si>
  <si>
    <t xml:space="preserve"> - หมวดค่าจ้างชั่วคราว</t>
  </si>
  <si>
    <t xml:space="preserve"> - หมวดค่าสาธารณูปโภค</t>
  </si>
  <si>
    <t>รวมรายจ่ายเพื่อการบริหาร</t>
  </si>
  <si>
    <t xml:space="preserve"> - หมวดค่าครุภัณฑ์</t>
  </si>
  <si>
    <t xml:space="preserve"> - หมวดที่ดิน และสิ่งก่อสร้าง</t>
  </si>
  <si>
    <t xml:space="preserve">รวมรายจ่ายเพื่อการลงทุน  </t>
  </si>
  <si>
    <t xml:space="preserve">รวมรายจ่ายตามงบประมาณรายจ่ายทั้งสิ้น  </t>
  </si>
  <si>
    <t xml:space="preserve"> 1. ด้านบริหารทั่วไป</t>
  </si>
  <si>
    <t xml:space="preserve">   1.1 แผนงานบริหารงานทั่วไป</t>
  </si>
  <si>
    <t xml:space="preserve"> 2. ด้านบริการชุมชนและสังคม</t>
  </si>
  <si>
    <t xml:space="preserve">   2.1  แผนงานการศึกษา</t>
  </si>
  <si>
    <t xml:space="preserve">   2.2 แผนงานสาธารณสุข</t>
  </si>
  <si>
    <t xml:space="preserve"> 3. ด้านการเศรษฐกิจ</t>
  </si>
  <si>
    <t xml:space="preserve"> 4. ด้านการดำเนินงานอื่น</t>
  </si>
  <si>
    <t xml:space="preserve">   4.1 แผนงานงบกลาง</t>
  </si>
  <si>
    <t>เงินอุดหนุนเฉพาะกิจค้างจ่าย ปี 52</t>
  </si>
  <si>
    <t xml:space="preserve"> งบทดลอง    (หลังปิดบัญชี)</t>
  </si>
  <si>
    <t xml:space="preserve">   1.2 แผนงานการรักษาความสงบภายใน</t>
  </si>
  <si>
    <t xml:space="preserve">   3.1 แผนงานการเกษตร</t>
  </si>
  <si>
    <t>ลำดับ</t>
  </si>
  <si>
    <t>จำนวน</t>
  </si>
  <si>
    <t xml:space="preserve"> - ประโยชน์ตอบแทนอื่นเป็นกรณีพิเศษฯ</t>
  </si>
  <si>
    <t xml:space="preserve"> - ค่าตอบแทนผู้ปฏิบัติราชการอันเป็นประโยชน์ฯ</t>
  </si>
  <si>
    <t>ส่วนการศึกษา</t>
  </si>
  <si>
    <t>หมวดค่าใช้สอย</t>
  </si>
  <si>
    <t xml:space="preserve"> - รายจ่ายเพื่อให้ได้มาซึ่งบริการ</t>
  </si>
  <si>
    <t xml:space="preserve"> - รายจ่ายเกี่ยวกับการรับรองและพิธีการ</t>
  </si>
  <si>
    <t>ค่ารับรอง</t>
  </si>
  <si>
    <t>ค่าใช้จ่ายในการจัดงานต่างๆ</t>
  </si>
  <si>
    <t>ค่าใช้จ่ายในการฝึกอบรมเพิ่มประสิทธิภาพ</t>
  </si>
  <si>
    <t>ค่าใช้จ่ายในการฝึกอบรม อปพร.</t>
  </si>
  <si>
    <t>ค่าใช้จ่ายในการจัดประชุมประชาคม</t>
  </si>
  <si>
    <t>ค่าใช้จ่ายในการจัดหาผ้าห่มกันหนาว</t>
  </si>
  <si>
    <t xml:space="preserve"> - รายจ่ายเพื่อบำรุงรักษาหรือซ่อมแซมทรัพย์สิน</t>
  </si>
  <si>
    <t>ค่าบำรุงรักษาหรือซ่อมแซมทรัพย์สิน</t>
  </si>
  <si>
    <t>ค่าซ่อมแซมโคมไฟสาธารณะ</t>
  </si>
  <si>
    <t>ค่าซ่อมแซมหอกระจายข่าว</t>
  </si>
  <si>
    <t>ค่าใช้จ่ายในการเลือกตั้ง</t>
  </si>
  <si>
    <t>ค่าใช้จ่ายในการเดินทางไปราชการ</t>
  </si>
  <si>
    <t>ค่าใช้จ่ายในการจัดเก็บข้อมูลความจำเป็นพื้นฐาน</t>
  </si>
  <si>
    <t>ค่าใช้จ่ายในโครงการ อบต.เคลื่อนที่</t>
  </si>
  <si>
    <t xml:space="preserve"> - รายจ่ายเกี่ยวเนื่องกับการปฏิบัติราชการที่ฯ</t>
  </si>
  <si>
    <t xml:space="preserve"> - รายเกี่ยวเนื่องกับการปฏิบัติราชการที่ฯ</t>
  </si>
  <si>
    <t>ค่าใช้จ่ายในการควบคุมโรคพิษสุนัขบ้า</t>
  </si>
  <si>
    <t>หมวดค่าวัสดุ</t>
  </si>
  <si>
    <t xml:space="preserve"> - ค่าวัสดุสำนักงาน</t>
  </si>
  <si>
    <t xml:space="preserve"> - ค่าวัดสุงานบ้านงานครัว</t>
  </si>
  <si>
    <t xml:space="preserve"> - ค่าวัสดุคอมพิวเตอร์</t>
  </si>
  <si>
    <t xml:space="preserve"> - ค่าวัสดุโฆษณา เผยแพร่</t>
  </si>
  <si>
    <t xml:space="preserve"> - ค่าวัสดุ ยานยนต์และขนส่ง</t>
  </si>
  <si>
    <t xml:space="preserve"> - ค่าไฟฟ้า และวิทยุ</t>
  </si>
  <si>
    <t xml:space="preserve"> - ค่าวัสดุเชื้อเพลิงและหล่อลื่น</t>
  </si>
  <si>
    <t xml:space="preserve"> - ค่าวัสดุเครื่องบริโภค</t>
  </si>
  <si>
    <t xml:space="preserve"> - ค่าวัสดุ อปพร.</t>
  </si>
  <si>
    <t xml:space="preserve"> - ค่าวัสดุการเกษตร</t>
  </si>
  <si>
    <t xml:space="preserve"> - ค่าวัสดุไฟฟ้าและวิทยุ</t>
  </si>
  <si>
    <t xml:space="preserve"> - ค่าวัสดุก่อสร้าง</t>
  </si>
  <si>
    <t xml:space="preserve"> - ค่าวัสดุอื่นๆ (อาหารเสริมนม)</t>
  </si>
  <si>
    <t>หมวดค่าสาธารณูปโภค</t>
  </si>
  <si>
    <t xml:space="preserve"> - ค่าไฟฟ้า</t>
  </si>
  <si>
    <t xml:space="preserve"> - ค่าบริการทางด้านโทรคมนาคม</t>
  </si>
  <si>
    <t xml:space="preserve"> - ค่าโทรศัพท์</t>
  </si>
  <si>
    <t xml:space="preserve"> - ค่าไปรษณีย์ โทรเลขฯ</t>
  </si>
  <si>
    <t xml:space="preserve"> - ค่าน้ำประปาหรือน้ำสะอาด</t>
  </si>
  <si>
    <t>หมวดเงินอุดหนุน</t>
  </si>
  <si>
    <t xml:space="preserve"> - เงินอุดหนุนส่วนราชการ เอกชนหรือกิจการเป็นฯ</t>
  </si>
  <si>
    <t>เงินอุดหนุนขยายเขตไฟฟ้า</t>
  </si>
  <si>
    <t>เงินอุดหนุนโครงการฯ ร.ร.บ้านหนองโพธิ์นามาบ</t>
  </si>
  <si>
    <t>เงินอุดหนุนโครงการฯร.ร.บ้านห้วยโนนพฤกษ์</t>
  </si>
  <si>
    <t>เงินอุดหนุนโครงการฯร.ร.บ้านเหนือทัพรั้ง</t>
  </si>
  <si>
    <t>เงินอุดหนุนโครงการฯร.ร.บ้านเสมา</t>
  </si>
  <si>
    <t>เงินอุดหนุนโครงการเดินทางไกลอยู่ค่ายพักแรมฯ</t>
  </si>
  <si>
    <t>เงินอุดหนุนอาหารกลางวัน ร.ร.บ้านเหนือทัพรั้ง</t>
  </si>
  <si>
    <t>เงินอุดหนุนอาหารกลางวัน ร.ร.บ้านเสมา</t>
  </si>
  <si>
    <t>เงินอุดหนุนอาหารกลางวัน ร.ร.บ้านห้วยโนนพฤกษ์</t>
  </si>
  <si>
    <t>เงินอุดหนุนอาหารกลางวัน ร.ร.บ้านหนองโพธิ์นามาบ</t>
  </si>
  <si>
    <t>หมวดครุภัณฑ์</t>
  </si>
  <si>
    <t>จ่ายขาดเงินสะสม</t>
  </si>
  <si>
    <t>รวมรายรับสูงกว่ารายจ่าย</t>
  </si>
  <si>
    <t>รวมรายรับจริงสูงกว่ารายจ่ายจริง</t>
  </si>
  <si>
    <t>ประเภทถนน</t>
  </si>
  <si>
    <t>ใบอนุมัติประจำงวด</t>
  </si>
  <si>
    <t>อำเภอขามสะแกแสง   จังหวัดนครราชสีมา</t>
  </si>
  <si>
    <t>รายงาน  รับ  -  จ่าย   เงินสด</t>
  </si>
  <si>
    <t>จนถึงปัจจุบัน</t>
  </si>
  <si>
    <t>เดือนนี้</t>
  </si>
  <si>
    <t>เกิดขึ้นจริง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</si>
  <si>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</si>
  <si>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</si>
  <si>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</si>
  <si>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</si>
  <si>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</si>
  <si>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</si>
  <si>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</si>
  <si>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</si>
  <si>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 - อาหารกลางวัน</t>
  </si>
  <si>
    <t xml:space="preserve">เงินอุดหนุนเฉพาะกิจค้างจ่าย </t>
  </si>
  <si>
    <t>รับฝาก  (หมายเหตุ 1)</t>
  </si>
  <si>
    <t>ลูกหนี้ภาษีบำรุงท้องที่</t>
  </si>
  <si>
    <t>ลูกหนี้เศรษฐกิจชุมชน</t>
  </si>
  <si>
    <t>เงินยืมงบประมาณ</t>
  </si>
  <si>
    <t xml:space="preserve">                         รวมรายรับ</t>
  </si>
  <si>
    <t xml:space="preserve">        งบกลาง</t>
  </si>
  <si>
    <t xml:space="preserve">        เงินเดือน</t>
  </si>
  <si>
    <t>รวมจ่ายงบฯ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</si>
  <si>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</si>
  <si>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</si>
  <si>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</si>
  <si>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</si>
  <si>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</si>
  <si>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</si>
  <si>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</si>
  <si>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</si>
  <si>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</si>
  <si>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 xml:space="preserve">        รายจ่ายอื่น</t>
  </si>
  <si>
    <t xml:space="preserve">                               รวมรายจ่าย</t>
  </si>
  <si>
    <t xml:space="preserve">            สูงกว่า</t>
  </si>
  <si>
    <t xml:space="preserve">             รายรับ                                    รายจ่าย</t>
  </si>
  <si>
    <t xml:space="preserve">            ( ต่ำกว่า )</t>
  </si>
  <si>
    <t xml:space="preserve">                                 ยอดยกไป</t>
  </si>
  <si>
    <t>รับจริงสูงกว่าจ่ายจริง</t>
  </si>
  <si>
    <t xml:space="preserve">หัก </t>
  </si>
  <si>
    <t>เข้าสำรองเงินสะสม 25 %</t>
  </si>
  <si>
    <t>หมายเหตุ 1</t>
  </si>
  <si>
    <t>หมายเหตุ ประกอบงบเงินสะสม</t>
  </si>
  <si>
    <t>และจะเบิกจ่ายในปีงบประมาณต่อไป  รายละเอียดปรากฎตามหมายเหตุ 1</t>
  </si>
  <si>
    <t>(1)หายอดเงินสะสมจากงบแสดงฐานะทางการเงิน</t>
  </si>
  <si>
    <t>(ปรากฏตามงบแสดงฐานะทางการเงิน)</t>
  </si>
  <si>
    <t>ยอดเงินสะสมที่นำไปใช้ได้</t>
  </si>
  <si>
    <t>(2) พิสูจน์ยอดเงินสะสมจากบัญชีเงินสด เงินฝากธนาคารและเงินฝากคลังจังหวัด</t>
  </si>
  <si>
    <t xml:space="preserve">       บัญชีเงินรับฝากต่างๆ</t>
  </si>
  <si>
    <t xml:space="preserve">       เงินทุนสำรองสะสม</t>
  </si>
  <si>
    <t>องค์การบริหารส่วนตำบล จะมีเงินสะสมจะไปบริหารได้ ดังนี้</t>
  </si>
  <si>
    <t>ยอดเงินสะสมที่นำไปใช้ได้ ณ วันที่ 30 กันยายน 2553(ยอดตาม(1) หรือ (2))</t>
  </si>
  <si>
    <t xml:space="preserve">     (ตั้งแต่วันที่ 1 ตุลาคม 2552 จนถึงวันที่รายงานรวมเงินสะสมที่ได้รับอนุมัติ</t>
  </si>
  <si>
    <t xml:space="preserve">     ให้จ่ายขาดแล้วทั้งโครงการที่ยังไม่ได้ดำเนินการและโครงการที่อยู่ระหว่างดำเนินการ</t>
  </si>
  <si>
    <t xml:space="preserve">     และมีความประสงค์ที่จะใช้จ่ายเงินตามข้างต้นต่อไป) </t>
  </si>
  <si>
    <t>คงเหลือเงินสะสมที่นำไปใช้ได้ ณ วันที่ 30 กันยายน 2553</t>
  </si>
  <si>
    <t xml:space="preserve">       บัญชีรายจ่ายรอจ่าย</t>
  </si>
  <si>
    <t xml:space="preserve">       บัญชีเงินอุดหนุนค้างจ่าย</t>
  </si>
  <si>
    <t xml:space="preserve">       เงินนอกงบประมาณ -เงินทุนโครงการเศรษฐกิจชุมชน(บ/ชที่ 2)</t>
  </si>
  <si>
    <t>(ลงชื่อ)............................................                      (ลงชื่อ).......................................................                          (ลงชื่อ)...................................................</t>
  </si>
  <si>
    <t>ส่วนการศึกษาฯ</t>
  </si>
  <si>
    <t>ค่าใช้จ่ายในการป้องกันและแก้ไขปัญหายาเสพติด</t>
  </si>
  <si>
    <t>ค่าใช้จ่ายในการจัดงาน ประเพณีงานวันพริกฯ</t>
  </si>
  <si>
    <t>ค่าใช้จ่ายโครงการส่งเสริมอาชีพ</t>
  </si>
  <si>
    <t>ค่าใช้จ่ายโครงการปลูกตันไม้สองข้างทาง</t>
  </si>
  <si>
    <t>ค่าใช้จ่ายโครงการรณรงค์ป้องกันโรคไข้เลือดออก</t>
  </si>
  <si>
    <t>ค่าธรรมเนียมในการโอนกรรมสิทธิ์ที่ดินและรังวัดฯ</t>
  </si>
  <si>
    <t xml:space="preserve"> - ค่าวัสดุวิทยาศาสตร์และการแพทย์</t>
  </si>
  <si>
    <t xml:space="preserve"> - ค่าวัสดุอุปกรณ์กีฬา</t>
  </si>
  <si>
    <t>อุดหนุนกิจการรัฐพิธีให้แก่ ที่ทำการปกครองอ.ขามสะแกแสง</t>
  </si>
  <si>
    <t>อุดหนุนกิจการสังคมสงเคราะห์ให้แก่ที่ทำการปกครองอ.ขามสะแกแสง</t>
  </si>
  <si>
    <t>อุดหนุนกิจการประเพณีท้องถิ่นให้แก่ที่ทำการปกครองอ.ขามสะแกแสง</t>
  </si>
  <si>
    <t>อุดหนุนโครงการรับบริจาคโลหิตแก่เหล่ากาชาด</t>
  </si>
  <si>
    <t>อุดหนุนโครงการพัฒนาสร้างสุขภาพภาคประชาชนฯ</t>
  </si>
  <si>
    <t>อุดหนุนโครงการจัดตั้งศูนย์เฉลิมพระเกียรติฯ</t>
  </si>
  <si>
    <t>เงินอุดหนุนโครงการอุปสมบทและบรรพชาฯ</t>
  </si>
  <si>
    <t xml:space="preserve"> - ครุภัณฑ์สำนักงาน</t>
  </si>
  <si>
    <t xml:space="preserve"> - ครุภัณฑ์คอมพิวเตอร์</t>
  </si>
  <si>
    <t xml:space="preserve"> - ครุภัณฑ์ยานพาหนะและขนส่ง</t>
  </si>
  <si>
    <t>รวมรายจ่ายงบกลางทั้งสิ้น</t>
  </si>
  <si>
    <t>รวมรายจ่ายอื่นทั้งสิ้น</t>
  </si>
  <si>
    <t xml:space="preserve"> - ค่าตอบแทนเลขานุการ</t>
  </si>
  <si>
    <t>รวมหมวดค่าที่ดินและสิ่งก่อสร้างทั้งสิ้น</t>
  </si>
  <si>
    <t>รวมหมวดค่าสาธารณูปโภคทั้งสิ้น</t>
  </si>
  <si>
    <t>รายจ่ายจริงแยกตามหมวด/ประเภท</t>
  </si>
  <si>
    <t>งบรายรับ   -   รายจ่ายงบประมาณรายจ่าย    ประจำปี    2554</t>
  </si>
  <si>
    <t>ตั้งแต่วันที่   1   เดือน   ตุลาคม   พ.ศ.  2553    ถึงวันที่   30   เดือน   กันยายน   พ.ศ.  2554</t>
  </si>
  <si>
    <r>
      <t xml:space="preserve">     </t>
    </r>
    <r>
      <rPr>
        <b/>
        <u val="single"/>
        <sz val="14"/>
        <rFont val="TH SarabunPSK"/>
        <family val="2"/>
      </rPr>
      <t>รายรับตามงบประมาณ</t>
    </r>
  </si>
  <si>
    <r>
      <t xml:space="preserve">     </t>
    </r>
    <r>
      <rPr>
        <b/>
        <u val="single"/>
        <sz val="14"/>
        <rFont val="TH SarabunPSK"/>
        <family val="2"/>
      </rPr>
      <t>รายได้</t>
    </r>
  </si>
  <si>
    <r>
      <t xml:space="preserve">    </t>
    </r>
    <r>
      <rPr>
        <b/>
        <u val="single"/>
        <sz val="14"/>
        <rFont val="TH SarabunPSK"/>
        <family val="2"/>
      </rPr>
      <t>รายจ่ายตามงบประมาณรายจ่าย</t>
    </r>
  </si>
  <si>
    <r>
      <t xml:space="preserve">  </t>
    </r>
    <r>
      <rPr>
        <b/>
        <sz val="14"/>
        <rFont val="TH SarabunPSK"/>
        <family val="2"/>
      </rPr>
      <t>รายจ่ายเพื่อการลงทุน</t>
    </r>
  </si>
  <si>
    <r>
      <t xml:space="preserve">  </t>
    </r>
    <r>
      <rPr>
        <b/>
        <sz val="14"/>
        <rFont val="TH SarabunPSK"/>
        <family val="2"/>
      </rPr>
      <t>หมวดค่าครุภัณฑ์  ที่ดิน  และสิ่งก่อสร้าง</t>
    </r>
  </si>
  <si>
    <r>
      <t xml:space="preserve">    </t>
    </r>
    <r>
      <rPr>
        <b/>
        <u val="single"/>
        <sz val="14"/>
        <rFont val="TH SarabunPSK"/>
        <family val="2"/>
      </rPr>
      <t>รายจ่ายจำแนกตามแผนงาน</t>
    </r>
  </si>
  <si>
    <r>
      <t xml:space="preserve">  </t>
    </r>
    <r>
      <rPr>
        <sz val="14"/>
        <rFont val="TH SarabunPSK"/>
        <family val="2"/>
      </rPr>
      <t>2.5 แผนงานสร้างความเข้มแข็งของชุมชน</t>
    </r>
  </si>
  <si>
    <r>
      <t xml:space="preserve">    </t>
    </r>
    <r>
      <rPr>
        <b/>
        <u val="single"/>
        <sz val="14"/>
        <rFont val="TH SarabunPSK"/>
        <family val="2"/>
      </rPr>
      <t>รายจ่ายตามงบประมาณ</t>
    </r>
  </si>
  <si>
    <r>
      <t xml:space="preserve">    </t>
    </r>
    <r>
      <rPr>
        <b/>
        <u val="single"/>
        <sz val="14"/>
        <rFont val="TH SarabunPSK"/>
        <family val="2"/>
      </rPr>
      <t>รายจ่ายประจำ</t>
    </r>
  </si>
  <si>
    <r>
      <t xml:space="preserve">    </t>
    </r>
    <r>
      <rPr>
        <b/>
        <u val="single"/>
        <sz val="14"/>
        <rFont val="TH SarabunPSK"/>
        <family val="2"/>
      </rPr>
      <t>รายจ่ายงบกลาง</t>
    </r>
  </si>
  <si>
    <r>
      <t xml:space="preserve">   </t>
    </r>
    <r>
      <rPr>
        <b/>
        <u val="single"/>
        <sz val="14"/>
        <rFont val="TH SarabunPSK"/>
        <family val="2"/>
      </rPr>
      <t>หมวดเงินเดือน</t>
    </r>
  </si>
  <si>
    <r>
      <t xml:space="preserve">    </t>
    </r>
    <r>
      <rPr>
        <b/>
        <u val="single"/>
        <sz val="14"/>
        <rFont val="TH SarabunPSK"/>
        <family val="2"/>
      </rPr>
      <t>หมวดค่าจ้างประจำ</t>
    </r>
  </si>
  <si>
    <r>
      <t xml:space="preserve">    </t>
    </r>
    <r>
      <rPr>
        <b/>
        <u val="single"/>
        <sz val="14"/>
        <rFont val="TH SarabunPSK"/>
        <family val="2"/>
      </rPr>
      <t xml:space="preserve">หมวดค่าตอบแทน </t>
    </r>
  </si>
  <si>
    <t>ประจำปีงบประมาณ 2554</t>
  </si>
  <si>
    <t xml:space="preserve"> - สปสช</t>
  </si>
  <si>
    <t xml:space="preserve"> - เงินเดือนผู้บริหาร/รองนายก</t>
  </si>
  <si>
    <t>ค่าใช้จ่ายโครงการปกป้องสถาบันของชาติ</t>
  </si>
  <si>
    <t>ค่าใช้จ่ายบ้านเทิดไท้องค์ราชันย์</t>
  </si>
  <si>
    <t>ค่าใช้จ่ายปรับปรุงซ่อมแซมอาคารสำนักงาน</t>
  </si>
  <si>
    <t>ค่าใช้จ่ายในโครงการอำนวยความสะดวกฯลดอุบัติเหตุ</t>
  </si>
  <si>
    <t>ค่าใช้จ่ายในการจัดการแข่งขันกีฬาต้านยาเสพติด</t>
  </si>
  <si>
    <t>ค่าใช้จ่ายในการจัดงานวันสำคัญทางศาสนา ฯ</t>
  </si>
  <si>
    <t>ค่าใช้จ่ายในการการดำเนินงานศูนย์วัฒนธรรมฯ</t>
  </si>
  <si>
    <t>ค่าส่งเสริมสนับสนุนการแข่งขันกีฬา</t>
  </si>
  <si>
    <t xml:space="preserve"> - ค่าวัสดุยานพาหนะและขนส่ง</t>
  </si>
  <si>
    <t>อุดหนุนกิจการประเพณีวัฒนธรรมท้องถิ่นให้แก่ที่ทำการปกครองอ.ขามฯ</t>
  </si>
  <si>
    <t>อุดหนุนโครงการจัดงาน 100 ป๊ รัชการที่ 5</t>
  </si>
  <si>
    <t>อุดหนุนโครงการเสริมสร้างการดูแลตนเองฯสถานีอนามัยบ้านห้วย</t>
  </si>
  <si>
    <t xml:space="preserve"> - ชุดรับแขก</t>
  </si>
  <si>
    <t xml:space="preserve"> - โต๊ะพับเอนกประสงค์</t>
  </si>
  <si>
    <t xml:space="preserve"> - ตู้เก็บเอกสาร</t>
  </si>
  <si>
    <t>ครุภัณฑ์สำนักงาน</t>
  </si>
  <si>
    <t>1. โครงการก่อสร้างถนนคสล.ภายในหมู่บ้าน ม.1</t>
  </si>
  <si>
    <t>2. โครงการก่อสร้างถนนคสล.ภายในหมู่บ้าน ม.8</t>
  </si>
  <si>
    <t>3. โครงการก่อสร้างถนนคสล.ภายในหมู่บ้าน ม.9</t>
  </si>
  <si>
    <t>4. โครงการก่อสร้างถนนคสล.ภายในหมู่บ้าน ม.10</t>
  </si>
  <si>
    <t>ประเภทอาคาร</t>
  </si>
  <si>
    <t>1. โครงการก่อสร้างประชาคมประจำหมู่บ้าน ม.5</t>
  </si>
  <si>
    <t xml:space="preserve">  - ตู้เก็บเอกสาร</t>
  </si>
  <si>
    <t xml:space="preserve">  - เครื่องถ่ายเอกสาร</t>
  </si>
  <si>
    <t xml:space="preserve"> - โครงการต่อเติมห้องประชุมอาคารสำนักงาน</t>
  </si>
  <si>
    <t>ตั้งแต่วันที่   1    เดือน   ตุลาคม    พ.ศ.   2553    ถึงวันที่   30   เดือน    กันยายน    พ.ศ.    2554</t>
  </si>
  <si>
    <t>การรักษาความสงบภายใน</t>
  </si>
  <si>
    <t>ปิดงบสิ้นปี</t>
  </si>
  <si>
    <t>ดอกเบี้ยเงินทุนโครงการเศรษฐกิจชุมชน</t>
  </si>
  <si>
    <t>ธ. ธกส.        -  ออมทรัพย์ 291-2-49401-5</t>
  </si>
  <si>
    <t>ณ   วันที่  30  กันยายน  2554</t>
  </si>
  <si>
    <t>ณ   วันที่ 30 กันยายน   2554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</si>
  <si>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</si>
  <si>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t xml:space="preserve">                       เครดิต       บัญชีรายจ่าย</t>
  </si>
  <si>
    <t xml:space="preserve">  เดบิท     บัญชีเงินรายรับ</t>
  </si>
  <si>
    <t xml:space="preserve">          เลขที่ …. 7.../..09.. / 2554…….</t>
  </si>
  <si>
    <t xml:space="preserve">วันที่ …. 30     กันยายน     2554…..   </t>
  </si>
  <si>
    <t>(  นางสุภาภรณ์  การถาง  )</t>
  </si>
  <si>
    <t xml:space="preserve">                       หัวหน้าส่วนการคลัง</t>
  </si>
  <si>
    <t>เจ้าพนักงานการเงินและบัญชี</t>
  </si>
  <si>
    <t xml:space="preserve">          เลขที่ …. 8.../..09.. / 2554…….</t>
  </si>
  <si>
    <t xml:space="preserve">          เลขที่ …. 9.../..09.. / 2554…….</t>
  </si>
  <si>
    <t xml:space="preserve">  เดบิท     บัญชีรายจ่ายรอจ่าย ปี 53</t>
  </si>
  <si>
    <t xml:space="preserve">              บัญชีเงินอุดหนุนค้างจ่าย</t>
  </si>
  <si>
    <t xml:space="preserve">                       เครดิต       บัญชีเงินสะสม</t>
  </si>
  <si>
    <t xml:space="preserve">                                     ปิดบัญชีรายจ่ายรอจ่ายปี 53 (โบนัสเหลือจ่าย) และบัญชีเงินอุดหนุนค้างจ่ายเข้าบัญชีเงินสะสม</t>
  </si>
  <si>
    <t xml:space="preserve"> ณ     วันที่    30   เดือน   กันยายน  พ.ศ.  2554</t>
  </si>
  <si>
    <t xml:space="preserve">  เงินฝาก        ธกส.      -  ออมทรัพย์    291-2-49401-5</t>
  </si>
  <si>
    <t>วันที่   30  กันยายน  2554</t>
  </si>
  <si>
    <t>(29) ค่าธรรมเนียมอื่นๆ</t>
  </si>
  <si>
    <t>0149</t>
  </si>
  <si>
    <t>(5) เงินอุดหนุนเฉพาะกิจ(อาหารเสริม(นม)</t>
  </si>
  <si>
    <t>(5) เงินอุดหนุนเฉพาะกิจ(โครงการครอบครัวไทยห่างไกลยาเสพติด)</t>
  </si>
  <si>
    <t xml:space="preserve">  ปีงบประมาณ    2554</t>
  </si>
  <si>
    <t xml:space="preserve">                          ประจำเดือน  กันยายน  พ.ศ.   2554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</si>
  <si>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</si>
  <si>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</si>
  <si>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</si>
  <si>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เงินอุดหนุนเฉพาะกิจ(ครอบครัวไทยห่างไกลยาฯ)</t>
  </si>
  <si>
    <t>เงินยืมเงินสะสม</t>
  </si>
  <si>
    <t>เบิกเกินรับคืน</t>
  </si>
  <si>
    <t>เงินเกินบัญชี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</si>
  <si>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</si>
  <si>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</si>
  <si>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</si>
  <si>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</si>
  <si>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</si>
  <si>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</si>
  <si>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</si>
  <si>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</si>
  <si>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</si>
  <si>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ลูกหนี้เศรษฐกิจชุมชน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</si>
  <si>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</si>
  <si>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</si>
  <si>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ณ     วันที่    30   เดือน  กันยายน   พ.ศ.  2554</t>
  </si>
  <si>
    <t xml:space="preserve">                    ธกส.      -  กระแสรายวัน</t>
  </si>
  <si>
    <t>876/2554</t>
  </si>
  <si>
    <t>877/2554</t>
  </si>
  <si>
    <t>878/2554</t>
  </si>
  <si>
    <t>879/2554</t>
  </si>
  <si>
    <t>ปีงบประมาณ     2554</t>
  </si>
  <si>
    <t>เบิกไม่ทันภายในปีงบประมาณ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</si>
  <si>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</si>
  <si>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</si>
  <si>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t>ณ วันที่ 30  กันยายน  2554</t>
  </si>
  <si>
    <t>กลุ่มส่งเสริมผลผลิตข้าวม.7</t>
  </si>
  <si>
    <t xml:space="preserve"> - หมวดค่า ค่าใช้สอย</t>
  </si>
  <si>
    <t xml:space="preserve"> - หมวดค่าวัสดุ</t>
  </si>
  <si>
    <t xml:space="preserve"> - หมวดค่าตอบแทน </t>
  </si>
  <si>
    <t>ทะเบียนคุมเงินค้ำประกันสัญญา</t>
  </si>
  <si>
    <t>โครงการ</t>
  </si>
  <si>
    <t>วันครบกำหนด</t>
  </si>
  <si>
    <t>ผู้รับจ้าง</t>
  </si>
  <si>
    <t>โครงการก่อสร้างถนนคอนกรีตเสริมเหล็ก ม.1</t>
  </si>
  <si>
    <t>ห้างหุ้นส่วนจำกัดขามนวกิจการโยธา</t>
  </si>
  <si>
    <t>โครงการก่อสร้างถนนคอนกรีตเสริมเหล็ก ม.7</t>
  </si>
  <si>
    <t>ห้างหุ้นส่วนจำกัดปรุใหญ่กรุ๊ป</t>
  </si>
  <si>
    <t>หจก.ราชสีมาธนาทรัพย์</t>
  </si>
  <si>
    <t>โครงการก่อสร้างถนนคอนกรีตเสริมเหล็ก ม.5</t>
  </si>
  <si>
    <t>โครงการก่อสร้างถนนคอนกรีตเสริมเหล็ก ม.6</t>
  </si>
  <si>
    <t>นายสุระ  เครื่องกลาง</t>
  </si>
  <si>
    <t>โครงการก่อสร้างถนนคอนกรีตเสริมเหล็ก ม.3</t>
  </si>
  <si>
    <t>หจก.รวมพลัง999</t>
  </si>
  <si>
    <t>โครงการก่อสร้างถนนคอนกรีตเสริมเหล็ก ม.10</t>
  </si>
  <si>
    <t>หจก.รวมพลัง1000</t>
  </si>
  <si>
    <t>โครงการก่อสร้างถนนลูกรังม.6</t>
  </si>
  <si>
    <t>โครงการก่อสร้างถนนลูกรังม.9</t>
  </si>
  <si>
    <t>โครงการก่อสร้างถนนดินภายในหมู่บ้านม.4</t>
  </si>
  <si>
    <t>หจก.ธนมาศ  2008 การโยธา</t>
  </si>
  <si>
    <t>โครงการขุดลอกสระน้ำ ม.8</t>
  </si>
  <si>
    <t>หจก.นับสิบการโยธา</t>
  </si>
  <si>
    <t>ร้านเมืองคงสมจิตก่อสร้าง</t>
  </si>
  <si>
    <t>โครงการปรับปรุงซ่อมแซมห้องน้ำอบต.</t>
  </si>
  <si>
    <t>โครงการก่อสร้างศาลาประชาคมหมู่บ้าน ม.5</t>
  </si>
  <si>
    <t>หจก.ส.พินทุศรก่อสร้าง</t>
  </si>
  <si>
    <t>หจก.ดวงดารา</t>
  </si>
  <si>
    <t>นายทวี  ถิ่นพุดซา</t>
  </si>
  <si>
    <t>โครงการปรับปรุงท่อ คสล.ระบายน้ำ ม.1</t>
  </si>
  <si>
    <t>โครงการปรับปรุงถนนทางเข้าหมู่บ้านม.6</t>
  </si>
  <si>
    <t>โครงการงวางท่อระบายน้ำบ้านห้วย ม.5</t>
  </si>
  <si>
    <t>โครงการก่อสร้างถนนคสล.ม.10</t>
  </si>
  <si>
    <t>หจก.ขามนวกิจการโยธา</t>
  </si>
  <si>
    <t>โครงการก่อสร้างถนนคสล.ม.7</t>
  </si>
  <si>
    <t>โครงการก่อสร้างถนนคสล.ม.8</t>
  </si>
  <si>
    <t>โครงการก่อสร้างถนนคสล.ม.2</t>
  </si>
  <si>
    <t>โครงการก่อสร้างถนนคสล.ม.3</t>
  </si>
  <si>
    <t>โครงการก่อสร้างถนนคสล.ม.9</t>
  </si>
  <si>
    <t>โครงการลงหินคลุกเสริมผิวจราจรม.4</t>
  </si>
  <si>
    <t>โครงการปรับปรุงถนนลูกรังม.5</t>
  </si>
  <si>
    <t>โครงการก่อสร้างถนนคสล.ม.6</t>
  </si>
  <si>
    <t>โครงการเคลื่อนย้ายระบบประปา ม.5</t>
  </si>
  <si>
    <t>โครงการปรับปรุงถนนดินลูกรังม.4</t>
  </si>
  <si>
    <t>หจก.โชคอุดมก่อสร้าง</t>
  </si>
  <si>
    <t>โครงการปรับปรุงถนนดินลูกรังม.1</t>
  </si>
  <si>
    <t>ติดต่อไม่ได้</t>
  </si>
  <si>
    <t>โครงการขยายท่อรประธานประปา ม.5</t>
  </si>
  <si>
    <t>นายสุรสักดิ์ โชคบันดิษฐ์</t>
  </si>
  <si>
    <t>ไม่ขอรับ</t>
  </si>
  <si>
    <t>โครงการก่อสร้างถนนหินคลุกและคสล.ม.3</t>
  </si>
  <si>
    <t>โครงการก่อสร้างท่อลอดระบายน้ำคสล.ม.10</t>
  </si>
  <si>
    <t>โครงการก่อสร้างถนนคสล. ม.1พร้อมรางระบายน้ำ</t>
  </si>
  <si>
    <t>โครงการปรับปรุงต่อเติมห้องประชุมอาคารสำนักงานอบต.</t>
  </si>
  <si>
    <t>โครงการก่อสร้างถมดินเพื่อสร้างคั้นกั้นน้ำลำห้วยใหญ่ ม.2</t>
  </si>
  <si>
    <t>โครงการปรับปรุงท่อวางท่อระบายน้ำ คสล.เดิมม.3</t>
  </si>
  <si>
    <t>โครงการก่อสร้างถนนคสล.ข้ามลำห้วยใหญ่ม.1</t>
  </si>
  <si>
    <t>โครงการก่อสร้างถนนคสล.ม.1,2,3,9</t>
  </si>
  <si>
    <t>ไทยเข้มแข็ง</t>
  </si>
  <si>
    <t>ปีงบประมาณ    2554</t>
  </si>
  <si>
    <t>หมวดเงินเดือน / ประเภทเงินเดือนค่าตอบแทนผู้บริหารฯ</t>
  </si>
  <si>
    <t xml:space="preserve"> - ค่าตอบแทนนายก</t>
  </si>
  <si>
    <t xml:space="preserve"> - ค่าตอบแทนรองนายก</t>
  </si>
  <si>
    <t xml:space="preserve"> - ค่าตอบแทนเลขานุการนายก</t>
  </si>
  <si>
    <t>หมวดค่าตอบแทน / ประเภทค่าตอบแทนประธานสภาฯ</t>
  </si>
  <si>
    <t xml:space="preserve"> - ค่าตอบแทนประธานสภา ฯ</t>
  </si>
  <si>
    <t>มติที่ประชุมคณะผู้บริหารองค์การ</t>
  </si>
  <si>
    <t>บริหารส่วนตำบลเมืองนาท ครั้งที่ 2/2554</t>
  </si>
  <si>
    <t>หมวดเงินเดือน / ประเภทเงินเดือน</t>
  </si>
  <si>
    <t xml:space="preserve"> - เงินเดือนหัวหน้าส่วนการคลัง</t>
  </si>
  <si>
    <t>บริหารส่วนตำบลเมืองนาท ครั้งที่ 6/2554</t>
  </si>
  <si>
    <t>วันที่ 14 มกราคม 2554</t>
  </si>
  <si>
    <t>วันที่ 29 กรกฎาคม 2554</t>
  </si>
  <si>
    <t xml:space="preserve"> - เงินเพิ่มตามคุณวุฒิ</t>
  </si>
  <si>
    <t>หมวดเงินเดือน / ประเภทเงินเดือน (สำนักปลัด)</t>
  </si>
  <si>
    <t>หมวดเงินเดือน / ประเภทเงินเดือน (ส่วนการคลัง)</t>
  </si>
  <si>
    <t>หมวดเงินเดือน / ประเภทเงินเดือน (ส่วนโยธา)</t>
  </si>
  <si>
    <t>หมวดเงินเดือน / ประเภทเงินเดือน (ส่วนการศึกษา)</t>
  </si>
  <si>
    <t>หมวดเงินเดือน / ประเภทค่าจ้างประจำ (ส่วนการคลัง)</t>
  </si>
  <si>
    <t>หมวดเงินเดือน / ประเภทค่าจ้างชั่วคราว (สำนักปลัด)</t>
  </si>
  <si>
    <t>หมวดเงินเดือน / ประเภทค่าจ้างชั่วคราว (ส่วนการคลัง)</t>
  </si>
  <si>
    <t>หมวดเงินเดือน / ประเภทค่าจ้างชั่วคราว (ส่วนโยธา)</t>
  </si>
  <si>
    <t>บริหารส่วนตำบลเมืองนาท ครั้งที่ 7/2554</t>
  </si>
  <si>
    <t>วันที่ 14 กันยายน  2554</t>
  </si>
  <si>
    <t>หมวดที่ดินและสิ่งก่อสร้าง / ประเภทถนน</t>
  </si>
  <si>
    <t xml:space="preserve"> - โครงการก่อสร้างถนน คสล.ข้ามลำห้วยใหญ่บริเวณหน้าฝายน้ำล้น</t>
  </si>
  <si>
    <t>บ้านเหนือ ถมดินทางข้าม ม.1</t>
  </si>
  <si>
    <t xml:space="preserve"> - โครงการปรับปรุงท่อ คสล.เดิมและเทผนังคสล.กั้นปากท่อทางน้ำ</t>
  </si>
  <si>
    <t>เข้าและออก  ม.1</t>
  </si>
  <si>
    <t xml:space="preserve"> - โครงการถมดินเพื่อสร้างคันกั้นน้ำ ม.2</t>
  </si>
  <si>
    <t xml:space="preserve"> - โครงการก่อสร้างถนนคสล.ม.2</t>
  </si>
  <si>
    <t xml:space="preserve"> - โครงการก่อสร้างถนน คสล. ม.3</t>
  </si>
  <si>
    <t xml:space="preserve"> - โครงการปรับปรุงท่อระบายน้ำ ม.3</t>
  </si>
  <si>
    <t xml:space="preserve"> - โครงการลงหินหินคลุกเสริมผิวจราจร ม.4</t>
  </si>
  <si>
    <t xml:space="preserve"> - โครงการก่อสร้างวางท่อ คสล. ม.5</t>
  </si>
  <si>
    <t xml:space="preserve"> - โครงการปรับปรุงถนนลูกรัง ม.5</t>
  </si>
  <si>
    <t xml:space="preserve"> - โครงการเคลื่อนย้ายระบบประปา ม.5</t>
  </si>
  <si>
    <t xml:space="preserve"> - โครงการก่อสร้างถนน คสล.ม.6</t>
  </si>
  <si>
    <t xml:space="preserve"> - โครงการปรับปรุงถนนทางเข้าหมู่บ้าน ม.6</t>
  </si>
  <si>
    <t xml:space="preserve"> - โครงการก่อสร้างถนน คสล.ม.7</t>
  </si>
  <si>
    <t xml:space="preserve"> - โครงการก่อสร้างถนนคสล. ม.8</t>
  </si>
  <si>
    <t xml:space="preserve"> - โครงการก่อสร้างถนน คสล.ม.9</t>
  </si>
  <si>
    <t>มติที่ประชุมสภาองค์การบริหารส่วนตำบล</t>
  </si>
  <si>
    <t>เมืองนาท สมัยสามัญ สมัยที่ 1 ประจำปี 54</t>
  </si>
  <si>
    <t>ครั้งที่ 2 วันที่ 11 กุมภาพันธ์ 2554</t>
  </si>
  <si>
    <t>ปี  2555</t>
  </si>
  <si>
    <t xml:space="preserve"> - โครงการก่อสร้างถนน คสล.ม.10</t>
  </si>
  <si>
    <t>เพียง ณ วันที่  30  กันยายน  2554</t>
  </si>
  <si>
    <t>ทรัพย์สินตามงบทรัพย์สิน (หมายเหตุ 1)</t>
  </si>
  <si>
    <t>ธ.กรุงไทย - กระแสรายวัน 301-6-09587-4</t>
  </si>
  <si>
    <t>ธ.กรุงไทย -ออมทรัพย์  301-6-09120-7</t>
  </si>
  <si>
    <t>ธกส.ออมทรัพย์  291-2-49401-5</t>
  </si>
  <si>
    <t>ธกส.ออมทรัพย์ 291-2-56813-5</t>
  </si>
  <si>
    <t>ธกส.ออมทรัพย์ 291-2-59857-4</t>
  </si>
  <si>
    <t>ทุนทรัพย์สิน (หมายเหตุ 1)</t>
  </si>
  <si>
    <t>รายจ่ายค้างจ่าย (หมายเหตุ 5)</t>
  </si>
  <si>
    <t>เงินรับฝาก (หมายเหตุ 4)</t>
  </si>
  <si>
    <t>รายจ่ายรอจ่าย (หมายเหตุ 6)</t>
  </si>
  <si>
    <t>เงินอุดหนุนเฉพาะกิจค้างจ่าย (หมายเหตุ 7)</t>
  </si>
  <si>
    <t>ดอกเบี้ยบัญชีเงินทุนโครงการเศรษฐกิจชุมชน</t>
  </si>
  <si>
    <t>เงินสะสม (หมายเหตุ 8)</t>
  </si>
  <si>
    <t>เงินสำรองเงินสะสม</t>
  </si>
  <si>
    <t xml:space="preserve">ทรัพย์สิน </t>
  </si>
  <si>
    <t>หมายเหตุ  3</t>
  </si>
  <si>
    <t>หมายเหตุ  4</t>
  </si>
  <si>
    <t>หมายเหตุ 7</t>
  </si>
  <si>
    <t xml:space="preserve">                    หมายเหตุ 8</t>
  </si>
  <si>
    <t>เงินสะสม  1  ตุลาคม  2553</t>
  </si>
  <si>
    <t>ในปีงบประมาณ 2554 ได้รับอนุมัติให้จ่ายเงินสะสม จำนวน 2,556,206.- บาท</t>
  </si>
  <si>
    <t>เงินสะสม ณ 30  กันยายน  2554</t>
  </si>
  <si>
    <t>เงินสะสม ณ 30  กันยายน  2554 ประกอบด้วย</t>
  </si>
  <si>
    <t>รับคืนเงินค่าครุภัณฑ์ยานพาหนะและขนส่ง</t>
  </si>
  <si>
    <t>รับคืนเงินตกเบิกเลื่อนระดับ (ปลัด)</t>
  </si>
  <si>
    <t>บัญชีรายจ่ายรอจ่าย ปี 53</t>
  </si>
  <si>
    <t>บัญชีเงินอุดหนุนค้างจ่าย</t>
  </si>
  <si>
    <t>2. อนุมัติจ่ายขาดเงินสะสม ปี 54  (หมายเหตุ 1)</t>
  </si>
  <si>
    <t>3. เงินสะสมที่สามารถนำไปใช้ได้</t>
  </si>
  <si>
    <r>
      <t>หัก</t>
    </r>
    <r>
      <rPr>
        <sz val="13"/>
        <rFont val="TH SarabunPSK"/>
        <family val="2"/>
      </rPr>
      <t xml:space="preserve">   บัญชีลูกหนี้ภาษีบำรุงท้องที่</t>
    </r>
  </si>
  <si>
    <r>
      <t>หัก</t>
    </r>
    <r>
      <rPr>
        <sz val="13"/>
        <rFont val="TH SarabunPSK"/>
        <family val="2"/>
      </rPr>
      <t xml:space="preserve">   บัญชีรายจ่ายค้างจ่าย</t>
    </r>
  </si>
  <si>
    <r>
      <t xml:space="preserve">หมายเหตุ </t>
    </r>
    <r>
      <rPr>
        <sz val="13"/>
        <rFont val="TH SarabunPSK"/>
        <family val="2"/>
      </rPr>
      <t>ยอดเงินสะสมตาม(1) และ (2) จะต้องมียอดเท่ากัน</t>
    </r>
  </si>
  <si>
    <r>
      <t>หัก</t>
    </r>
    <r>
      <rPr>
        <sz val="13"/>
        <rFont val="TH SarabunPSK"/>
        <family val="2"/>
      </rPr>
      <t xml:space="preserve"> เงินทุนสำรองเงินสะสมสำหรับปีแรก</t>
    </r>
  </si>
  <si>
    <r>
      <t>หัก</t>
    </r>
    <r>
      <rPr>
        <sz val="13"/>
        <rFont val="TH SarabunPSK"/>
        <family val="2"/>
      </rPr>
      <t xml:space="preserve">  จ่ายขาดเงินสะสม (หมายเหตุ 1)</t>
    </r>
  </si>
  <si>
    <t>รายงานยอดเงินสะสมที่นำไปใช้ได้ คงเหลือ ณ วันที่ 30 กันยายน 2554</t>
  </si>
  <si>
    <t xml:space="preserve">           (นายสยาม   สังข์ศร)                                          (นายสยาม   สังข์ศร)                                               (นายสวิส  มุ่งกลาง)</t>
  </si>
  <si>
    <t xml:space="preserve">            หัวหน้าส่วนการคลัง                                     ปลัดองค์การบริหารส่วนตำบล                                นายกองค์การบริหารส่วนตำบลเมืองนาท</t>
  </si>
  <si>
    <t xml:space="preserve">  เดบิท     บัญชีเงินสะสม</t>
  </si>
  <si>
    <t xml:space="preserve">                       เครดิต      บัญชีลูกหนี้-ภาษีบำรุงท้องที่ </t>
  </si>
  <si>
    <t xml:space="preserve">  เดบิท     บัญชีรายได้ค้างรับ </t>
  </si>
  <si>
    <t xml:space="preserve">                                     ตั้งยอดบัญชีรายได้ค้างรับ (ยอดลูกหนี้-ภาษีบำรุงท้องที่) 2,346.- บาท ประจำปี 2554</t>
  </si>
  <si>
    <t xml:space="preserve">                                     ปรับปรุงบัญชีลูกหนี้-ภาษีบำรุงท้องที่ ปี 2553 เข้าบัญชีเงินสะสม </t>
  </si>
  <si>
    <t>บัญชีรายได้ค้างรับ</t>
  </si>
  <si>
    <t>บัญชีรายได้ค้างรับ (หมายเหตุ 3)</t>
  </si>
  <si>
    <t xml:space="preserve">ลูกหนี้ - โครงการเศรษฐกิจชุมชน (หมายเหตุ 2) </t>
  </si>
  <si>
    <t xml:space="preserve">ลูกหนี้ภาษีบำรุงท้องที่  </t>
  </si>
  <si>
    <t>1. บัญชีรายได้ค้างรับ</t>
  </si>
  <si>
    <t>3. บัญชีเงินอุดหนุนค้างจ่าย</t>
  </si>
  <si>
    <t>ยอดเงินสะสม ณ วันที่ 30 กันยายน 2554</t>
  </si>
  <si>
    <t>ยอดเงินสด เงินฝากธนาคารและเงินฝากคลังจังหวัด ณ วันที่ 30 กันยายน 2554</t>
  </si>
  <si>
    <t xml:space="preserve">       บัญชีรายได้ค้างรับ</t>
  </si>
  <si>
    <t xml:space="preserve">       ดอกเบี้ยเงินทุนโครงการเศรษฐกิจชุมชน(บ/ชที่ 2)</t>
  </si>
  <si>
    <t xml:space="preserve">       จ่ายขาดเงินสะสม</t>
  </si>
  <si>
    <t xml:space="preserve">       เงินอุดหนุนค้างจ่าย</t>
  </si>
  <si>
    <t xml:space="preserve">          เลขที่ …. 10.../..09.. / 2554…….</t>
  </si>
  <si>
    <t>ทรัพย์สิน</t>
  </si>
  <si>
    <t xml:space="preserve">  ทรัพย์สินตามงบทรัพย์สิน</t>
  </si>
  <si>
    <t xml:space="preserve">  ทุนทรัพย์สิน</t>
  </si>
  <si>
    <t>หนี้สิน</t>
  </si>
  <si>
    <t xml:space="preserve">  เงินฝากกระแสรายวัน                 เลขที่ 301-6-09587-4</t>
  </si>
  <si>
    <t xml:space="preserve">  เงินฝากออมทรัพย์                      เลขที่ 301-6-09120-7</t>
  </si>
  <si>
    <t xml:space="preserve">  เงินฝาก ธกส. ออมทรัพย์            เลขที่  291-2-49401-5</t>
  </si>
  <si>
    <t xml:space="preserve">  เงินนอกงบประมาณ -เงินทุนโครงการเศรษฐกิจชุมชน(บ/ชที่ 2)</t>
  </si>
  <si>
    <t xml:space="preserve">  เงินฝากโครงการถ่ายโอนฯ         เลขที่  291-2-56813-5</t>
  </si>
  <si>
    <t xml:space="preserve">  เงินทุนสำรองเงินสะสม</t>
  </si>
  <si>
    <t xml:space="preserve">  ลูกหนี้ - บัญชีเงินทุนโครงการเศรษฐกิจชุมชน (หมายเหตุ 2)</t>
  </si>
  <si>
    <t xml:space="preserve">         สำรองเงินสะสม</t>
  </si>
  <si>
    <r>
      <t xml:space="preserve">  เงินฝากโครงการเศรษฐกิจชุมชน</t>
    </r>
    <r>
      <rPr>
        <sz val="14"/>
        <rFont val="TH SarabunPSK"/>
        <family val="2"/>
      </rPr>
      <t xml:space="preserve">   เลขที่   291-2-59857-4</t>
    </r>
  </si>
  <si>
    <r>
      <t xml:space="preserve">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รายรับจริงงวดนี้สูงกว่าจ่ายจริง</t>
    </r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</si>
  <si>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จ่ายขาดเงินสะสม</t>
    </r>
  </si>
  <si>
    <t>ณ     วันที่     30     เดือน   กันยายน     พ.ศ.    2554</t>
  </si>
  <si>
    <t xml:space="preserve">  เงินคงเหลือ   เมื่อวันที่   30   กันยายน    2554</t>
  </si>
  <si>
    <t xml:space="preserve">  บัญชีรายได้ค้างรับ (หมายเหตุ 3)</t>
  </si>
  <si>
    <t xml:space="preserve">   เงินรับฝาก  (หมายเหตุ 4)   </t>
  </si>
  <si>
    <t xml:space="preserve">  รายจ่ายค้างจ่าย   ( หมายเหตุ 5)</t>
  </si>
  <si>
    <t xml:space="preserve">  รายจ่ายรอจ่าย  (หมายเหตุ 6)</t>
  </si>
  <si>
    <t xml:space="preserve">  เงินอุดหนุนเฉพาะกิจค้างจ่าย (หมายเหตุ 7)</t>
  </si>
  <si>
    <t xml:space="preserve">  ดอกเบี้ยเงินทุนโครงการเศรษฐกิจชุมชน(บ/ชที่ 2)</t>
  </si>
  <si>
    <t xml:space="preserve">  เงินสะสมยกมา  เมื่อวันที่   1  ตุลาคม   2553</t>
  </si>
  <si>
    <t xml:space="preserve">         รับคืนเงินค่าครุภัณฑ์ยานพาหนะและขนส่ง</t>
  </si>
  <si>
    <t xml:space="preserve">         รับคืนเงินตกเบิกเลื่อนระดับ (ปลัด)</t>
  </si>
  <si>
    <t xml:space="preserve">         บัญชีรายจ่ายรอจ่าย ปี 53</t>
  </si>
  <si>
    <t xml:space="preserve">         บัญชีเงินอุดหนุนค้างจ่าย</t>
  </si>
  <si>
    <t xml:space="preserve">         บัญชีรายได้ค้างรับ</t>
  </si>
  <si>
    <t xml:space="preserve">         ลูกหนี้ภาษีบำรุงท้องที่</t>
  </si>
  <si>
    <t xml:space="preserve">          เงินสะสม   ณ   วันที่   30   กันยายน   2554</t>
  </si>
  <si>
    <t xml:space="preserve"> -  เงินค้ำประกันสัญญา-โครงการเงินอุดหนุนทั่วไป</t>
  </si>
  <si>
    <t xml:space="preserve">ภายใต้แผนปฏิบัติการไทยเข้มแข็ง 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</si>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</sst>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"/>
    <numFmt numFmtId="188" formatCode="00000"/>
    <numFmt numFmtId="189" formatCode="000"/>
    <numFmt numFmtId="190" formatCode="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t&quot;$&quot;#,##0_);\(t&quot;$&quot;#,##0\)"/>
    <numFmt numFmtId="200" formatCode="t&quot;$&quot;#,##0_);[Red]\(t&quot;$&quot;#,##0\)"/>
    <numFmt numFmtId="201" formatCode="t&quot;$&quot;#,##0.00_);\(t&quot;$&quot;#,##0.00\)"/>
    <numFmt numFmtId="202" formatCode="t&quot;$&quot;#,##0.00_);[Red]\(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90">
    <font>
      <sz val="14"/>
      <name val="Cordia New"/>
      <family val="0"/>
    </font>
    <font>
      <b/>
      <sz val="16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6"/>
      <name val="Cordia New"/>
      <family val="2"/>
    </font>
    <font>
      <sz val="8"/>
      <name val="Cordia New"/>
      <family val="2"/>
    </font>
    <font>
      <b/>
      <sz val="14"/>
      <name val="Cordia New"/>
      <family val="2"/>
    </font>
    <font>
      <b/>
      <sz val="16"/>
      <name val="Tahoma"/>
      <family val="2"/>
    </font>
    <font>
      <sz val="16"/>
      <name val="Tahoma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1"/>
      <name val="Cordia New"/>
      <family val="2"/>
    </font>
    <font>
      <sz val="11"/>
      <name val="Cordia New"/>
      <family val="2"/>
    </font>
    <font>
      <b/>
      <sz val="11"/>
      <name val="Cordia New"/>
      <family val="2"/>
    </font>
    <font>
      <u val="single"/>
      <sz val="14"/>
      <name val="Cordia New"/>
      <family val="2"/>
    </font>
    <font>
      <sz val="10"/>
      <name val="Arial"/>
      <family val="2"/>
    </font>
    <font>
      <sz val="8"/>
      <name val="Arial"/>
      <family val="2"/>
    </font>
    <font>
      <sz val="14"/>
      <color indexed="10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i/>
      <sz val="14"/>
      <name val="TH SarabunPSK"/>
      <family val="2"/>
    </font>
    <font>
      <sz val="16"/>
      <name val="TH SarabunPSK"/>
      <family val="2"/>
    </font>
    <font>
      <i/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7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u val="single"/>
      <sz val="13"/>
      <name val="TH SarabunPSK"/>
      <family val="2"/>
    </font>
    <font>
      <b/>
      <sz val="5"/>
      <name val="TH SarabunPSK"/>
      <family val="2"/>
    </font>
    <font>
      <sz val="11"/>
      <name val="TH SarabunPSK"/>
      <family val="2"/>
    </font>
    <font>
      <b/>
      <u val="single"/>
      <sz val="11"/>
      <name val="TH SarabunPSK"/>
      <family val="2"/>
    </font>
    <font>
      <b/>
      <sz val="11"/>
      <name val="TH SarabunPSK"/>
      <family val="2"/>
    </font>
    <font>
      <u val="single"/>
      <sz val="14"/>
      <name val="TH SarabunPSK"/>
      <family val="2"/>
    </font>
    <font>
      <b/>
      <u val="single"/>
      <sz val="20"/>
      <name val="TH SarabunPSK"/>
      <family val="2"/>
    </font>
    <font>
      <b/>
      <u val="single"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Cordia New"/>
      <family val="2"/>
    </font>
    <font>
      <sz val="14"/>
      <color indexed="8"/>
      <name val="Angsana New"/>
      <family val="1"/>
    </font>
    <font>
      <sz val="11"/>
      <color indexed="8"/>
      <name val="Angsana New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2" applyNumberFormat="0" applyAlignment="0" applyProtection="0"/>
    <xf numFmtId="0" fontId="79" fillId="0" borderId="3" applyNumberFormat="0" applyFill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1" fillId="23" borderId="1" applyNumberFormat="0" applyAlignment="0" applyProtection="0"/>
    <xf numFmtId="0" fontId="82" fillId="24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85" fillId="20" borderId="5" applyNumberFormat="0" applyAlignment="0" applyProtection="0"/>
    <xf numFmtId="0" fontId="0" fillId="32" borderId="6" applyNumberFormat="0" applyFont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10" xfId="38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2" xfId="38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0" xfId="38" applyFont="1" applyAlignment="1">
      <alignment/>
    </xf>
    <xf numFmtId="43" fontId="5" fillId="0" borderId="0" xfId="38" applyFont="1" applyAlignment="1">
      <alignment/>
    </xf>
    <xf numFmtId="43" fontId="3" fillId="0" borderId="13" xfId="38" applyFont="1" applyBorder="1" applyAlignment="1">
      <alignment/>
    </xf>
    <xf numFmtId="188" fontId="0" fillId="0" borderId="0" xfId="0" applyNumberFormat="1" applyAlignment="1">
      <alignment/>
    </xf>
    <xf numFmtId="0" fontId="0" fillId="0" borderId="14" xfId="0" applyBorder="1" applyAlignment="1">
      <alignment/>
    </xf>
    <xf numFmtId="43" fontId="5" fillId="0" borderId="15" xfId="38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38" applyFont="1" applyFill="1" applyBorder="1" applyAlignment="1">
      <alignment horizontal="center"/>
    </xf>
    <xf numFmtId="43" fontId="3" fillId="0" borderId="13" xfId="38" applyFont="1" applyBorder="1" applyAlignment="1">
      <alignment horizontal="center"/>
    </xf>
    <xf numFmtId="43" fontId="3" fillId="0" borderId="2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7" fontId="3" fillId="0" borderId="0" xfId="0" applyNumberFormat="1" applyFont="1" applyAlignment="1">
      <alignment/>
    </xf>
    <xf numFmtId="43" fontId="3" fillId="0" borderId="12" xfId="38" applyFont="1" applyBorder="1" applyAlignment="1">
      <alignment/>
    </xf>
    <xf numFmtId="0" fontId="0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43" fontId="20" fillId="0" borderId="15" xfId="38" applyFont="1" applyBorder="1" applyAlignment="1">
      <alignment/>
    </xf>
    <xf numFmtId="43" fontId="20" fillId="0" borderId="0" xfId="38" applyFont="1" applyAlignment="1">
      <alignment/>
    </xf>
    <xf numFmtId="43" fontId="20" fillId="0" borderId="10" xfId="38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43" fontId="20" fillId="0" borderId="18" xfId="38" applyFont="1" applyBorder="1" applyAlignment="1">
      <alignment/>
    </xf>
    <xf numFmtId="0" fontId="21" fillId="0" borderId="18" xfId="0" applyFont="1" applyBorder="1" applyAlignment="1">
      <alignment horizontal="center"/>
    </xf>
    <xf numFmtId="43" fontId="20" fillId="0" borderId="11" xfId="38" applyFont="1" applyBorder="1" applyAlignment="1">
      <alignment/>
    </xf>
    <xf numFmtId="43" fontId="20" fillId="0" borderId="12" xfId="38" applyFont="1" applyBorder="1" applyAlignment="1">
      <alignment/>
    </xf>
    <xf numFmtId="43" fontId="20" fillId="0" borderId="21" xfId="38" applyFont="1" applyBorder="1" applyAlignment="1">
      <alignment/>
    </xf>
    <xf numFmtId="0" fontId="19" fillId="0" borderId="22" xfId="0" applyFont="1" applyBorder="1" applyAlignment="1">
      <alignment/>
    </xf>
    <xf numFmtId="43" fontId="20" fillId="0" borderId="22" xfId="38" applyFont="1" applyBorder="1" applyAlignment="1">
      <alignment/>
    </xf>
    <xf numFmtId="43" fontId="20" fillId="0" borderId="19" xfId="38" applyFont="1" applyBorder="1" applyAlignment="1">
      <alignment/>
    </xf>
    <xf numFmtId="43" fontId="20" fillId="0" borderId="23" xfId="38" applyFont="1" applyBorder="1" applyAlignment="1">
      <alignment/>
    </xf>
    <xf numFmtId="43" fontId="20" fillId="0" borderId="14" xfId="38" applyFont="1" applyBorder="1" applyAlignment="1">
      <alignment/>
    </xf>
    <xf numFmtId="43" fontId="20" fillId="0" borderId="0" xfId="38" applyFont="1" applyBorder="1" applyAlignment="1">
      <alignment/>
    </xf>
    <xf numFmtId="43" fontId="20" fillId="0" borderId="16" xfId="38" applyFont="1" applyBorder="1" applyAlignment="1">
      <alignment/>
    </xf>
    <xf numFmtId="0" fontId="21" fillId="0" borderId="24" xfId="0" applyFont="1" applyBorder="1" applyAlignment="1">
      <alignment horizontal="center"/>
    </xf>
    <xf numFmtId="43" fontId="20" fillId="0" borderId="25" xfId="38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88" fontId="20" fillId="0" borderId="26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88" fontId="20" fillId="0" borderId="24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206" fontId="0" fillId="0" borderId="0" xfId="38" applyNumberFormat="1" applyFont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9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18" xfId="0" applyFont="1" applyFill="1" applyBorder="1" applyAlignment="1">
      <alignment/>
    </xf>
    <xf numFmtId="0" fontId="28" fillId="0" borderId="0" xfId="0" applyFont="1" applyBorder="1" applyAlignment="1">
      <alignment/>
    </xf>
    <xf numFmtId="43" fontId="27" fillId="0" borderId="14" xfId="38" applyFont="1" applyBorder="1" applyAlignment="1">
      <alignment horizontal="center"/>
    </xf>
    <xf numFmtId="43" fontId="27" fillId="0" borderId="10" xfId="38" applyFont="1" applyFill="1" applyBorder="1" applyAlignment="1">
      <alignment horizontal="center"/>
    </xf>
    <xf numFmtId="43" fontId="27" fillId="0" borderId="0" xfId="38" applyFont="1" applyAlignment="1">
      <alignment horizontal="center"/>
    </xf>
    <xf numFmtId="43" fontId="27" fillId="0" borderId="10" xfId="38" applyFont="1" applyBorder="1" applyAlignment="1">
      <alignment horizontal="center"/>
    </xf>
    <xf numFmtId="187" fontId="27" fillId="0" borderId="10" xfId="0" applyNumberFormat="1" applyFont="1" applyBorder="1" applyAlignment="1">
      <alignment horizontal="center"/>
    </xf>
    <xf numFmtId="187" fontId="27" fillId="0" borderId="18" xfId="0" applyNumberFormat="1" applyFont="1" applyBorder="1" applyAlignment="1">
      <alignment horizontal="center"/>
    </xf>
    <xf numFmtId="43" fontId="27" fillId="0" borderId="28" xfId="38" applyFont="1" applyBorder="1" applyAlignment="1">
      <alignment horizontal="center"/>
    </xf>
    <xf numFmtId="43" fontId="27" fillId="0" borderId="18" xfId="38" applyFont="1" applyFill="1" applyBorder="1" applyAlignment="1">
      <alignment horizontal="center"/>
    </xf>
    <xf numFmtId="43" fontId="27" fillId="0" borderId="13" xfId="38" applyFont="1" applyBorder="1" applyAlignment="1">
      <alignment horizontal="center"/>
    </xf>
    <xf numFmtId="43" fontId="27" fillId="0" borderId="18" xfId="38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27" fillId="0" borderId="0" xfId="0" applyFont="1" applyAlignment="1">
      <alignment horizontal="center"/>
    </xf>
    <xf numFmtId="43" fontId="28" fillId="0" borderId="0" xfId="38" applyFont="1" applyBorder="1" applyAlignment="1">
      <alignment horizontal="center"/>
    </xf>
    <xf numFmtId="43" fontId="28" fillId="0" borderId="18" xfId="38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43" fontId="28" fillId="0" borderId="11" xfId="38" applyFont="1" applyFill="1" applyBorder="1" applyAlignment="1">
      <alignment horizontal="center"/>
    </xf>
    <xf numFmtId="43" fontId="28" fillId="0" borderId="0" xfId="38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43" fontId="27" fillId="0" borderId="22" xfId="38" applyFont="1" applyBorder="1" applyAlignment="1">
      <alignment horizontal="center"/>
    </xf>
    <xf numFmtId="43" fontId="27" fillId="0" borderId="15" xfId="38" applyFont="1" applyFill="1" applyBorder="1" applyAlignment="1">
      <alignment horizontal="center"/>
    </xf>
    <xf numFmtId="43" fontId="27" fillId="0" borderId="19" xfId="38" applyFont="1" applyBorder="1" applyAlignment="1">
      <alignment horizontal="center"/>
    </xf>
    <xf numFmtId="43" fontId="27" fillId="0" borderId="15" xfId="38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189" fontId="27" fillId="0" borderId="10" xfId="0" applyNumberFormat="1" applyFont="1" applyBorder="1" applyAlignment="1">
      <alignment horizontal="center"/>
    </xf>
    <xf numFmtId="43" fontId="27" fillId="0" borderId="14" xfId="38" applyFont="1" applyFill="1" applyBorder="1" applyAlignment="1">
      <alignment horizontal="center"/>
    </xf>
    <xf numFmtId="43" fontId="28" fillId="0" borderId="24" xfId="38" applyFont="1" applyFill="1" applyBorder="1" applyAlignment="1">
      <alignment horizontal="center"/>
    </xf>
    <xf numFmtId="43" fontId="28" fillId="0" borderId="26" xfId="38" applyFont="1" applyFill="1" applyBorder="1" applyAlignment="1">
      <alignment horizontal="center"/>
    </xf>
    <xf numFmtId="43" fontId="28" fillId="0" borderId="29" xfId="38" applyFont="1" applyBorder="1" applyAlignment="1">
      <alignment horizontal="center"/>
    </xf>
    <xf numFmtId="43" fontId="28" fillId="0" borderId="26" xfId="38" applyFont="1" applyBorder="1" applyAlignment="1">
      <alignment horizontal="center"/>
    </xf>
    <xf numFmtId="43" fontId="27" fillId="0" borderId="28" xfId="38" applyFont="1" applyFill="1" applyBorder="1" applyAlignment="1">
      <alignment horizontal="center"/>
    </xf>
    <xf numFmtId="43" fontId="27" fillId="0" borderId="0" xfId="38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3" fontId="27" fillId="0" borderId="0" xfId="38" applyFont="1" applyFill="1" applyAlignment="1">
      <alignment horizontal="center"/>
    </xf>
    <xf numFmtId="0" fontId="27" fillId="0" borderId="0" xfId="0" applyFont="1" applyBorder="1" applyAlignment="1">
      <alignment horizontal="left"/>
    </xf>
    <xf numFmtId="43" fontId="27" fillId="0" borderId="0" xfId="38" applyFont="1" applyBorder="1" applyAlignment="1">
      <alignment horizontal="left"/>
    </xf>
    <xf numFmtId="43" fontId="27" fillId="0" borderId="0" xfId="38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43" fontId="27" fillId="0" borderId="0" xfId="38" applyFont="1" applyFill="1" applyBorder="1" applyAlignment="1">
      <alignment horizontal="center"/>
    </xf>
    <xf numFmtId="188" fontId="27" fillId="0" borderId="1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43" fontId="27" fillId="0" borderId="16" xfId="38" applyFont="1" applyBorder="1" applyAlignment="1">
      <alignment horizontal="center"/>
    </xf>
    <xf numFmtId="188" fontId="27" fillId="0" borderId="18" xfId="0" applyNumberFormat="1" applyFont="1" applyBorder="1" applyAlignment="1">
      <alignment horizontal="center"/>
    </xf>
    <xf numFmtId="43" fontId="27" fillId="0" borderId="17" xfId="38" applyFont="1" applyFill="1" applyBorder="1" applyAlignment="1">
      <alignment horizontal="center"/>
    </xf>
    <xf numFmtId="43" fontId="28" fillId="0" borderId="15" xfId="38" applyFont="1" applyFill="1" applyBorder="1" applyAlignment="1">
      <alignment horizontal="center"/>
    </xf>
    <xf numFmtId="43" fontId="33" fillId="0" borderId="11" xfId="38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43" fontId="27" fillId="0" borderId="0" xfId="38" applyFont="1" applyAlignment="1">
      <alignment/>
    </xf>
    <xf numFmtId="43" fontId="27" fillId="0" borderId="0" xfId="38" applyFont="1" applyFill="1" applyAlignment="1">
      <alignment/>
    </xf>
    <xf numFmtId="0" fontId="27" fillId="0" borderId="0" xfId="0" applyFont="1" applyFill="1" applyAlignment="1">
      <alignment/>
    </xf>
    <xf numFmtId="43" fontId="27" fillId="0" borderId="10" xfId="38" applyFont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189" fontId="27" fillId="0" borderId="26" xfId="0" applyNumberFormat="1" applyFont="1" applyBorder="1" applyAlignment="1">
      <alignment horizontal="center"/>
    </xf>
    <xf numFmtId="43" fontId="27" fillId="0" borderId="26" xfId="38" applyFont="1" applyFill="1" applyBorder="1" applyAlignment="1">
      <alignment horizontal="center"/>
    </xf>
    <xf numFmtId="0" fontId="27" fillId="0" borderId="26" xfId="0" applyFont="1" applyBorder="1" applyAlignment="1">
      <alignment horizontal="left" indent="3"/>
    </xf>
    <xf numFmtId="0" fontId="30" fillId="33" borderId="26" xfId="0" applyFont="1" applyFill="1" applyBorder="1" applyAlignment="1">
      <alignment horizontal="right"/>
    </xf>
    <xf numFmtId="189" fontId="27" fillId="33" borderId="26" xfId="0" applyNumberFormat="1" applyFont="1" applyFill="1" applyBorder="1" applyAlignment="1">
      <alignment horizontal="center"/>
    </xf>
    <xf numFmtId="43" fontId="28" fillId="33" borderId="26" xfId="38" applyFont="1" applyFill="1" applyBorder="1" applyAlignment="1">
      <alignment horizontal="center"/>
    </xf>
    <xf numFmtId="0" fontId="30" fillId="34" borderId="26" xfId="0" applyFont="1" applyFill="1" applyBorder="1" applyAlignment="1">
      <alignment horizontal="right"/>
    </xf>
    <xf numFmtId="189" fontId="27" fillId="34" borderId="26" xfId="0" applyNumberFormat="1" applyFont="1" applyFill="1" applyBorder="1" applyAlignment="1">
      <alignment horizontal="center"/>
    </xf>
    <xf numFmtId="43" fontId="28" fillId="34" borderId="26" xfId="38" applyFont="1" applyFill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right"/>
    </xf>
    <xf numFmtId="0" fontId="27" fillId="33" borderId="26" xfId="0" applyFont="1" applyFill="1" applyBorder="1" applyAlignment="1">
      <alignment horizontal="center"/>
    </xf>
    <xf numFmtId="0" fontId="27" fillId="34" borderId="26" xfId="0" applyFont="1" applyFill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7" fillId="0" borderId="26" xfId="0" applyFont="1" applyBorder="1" applyAlignment="1">
      <alignment/>
    </xf>
    <xf numFmtId="43" fontId="27" fillId="33" borderId="26" xfId="38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43" fontId="33" fillId="0" borderId="26" xfId="38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43" fontId="27" fillId="0" borderId="26" xfId="38" applyFont="1" applyFill="1" applyBorder="1" applyAlignment="1">
      <alignment horizontal="left"/>
    </xf>
    <xf numFmtId="43" fontId="27" fillId="0" borderId="26" xfId="38" applyFont="1" applyFill="1" applyBorder="1" applyAlignment="1">
      <alignment/>
    </xf>
    <xf numFmtId="43" fontId="28" fillId="0" borderId="26" xfId="38" applyFont="1" applyFill="1" applyBorder="1" applyAlignment="1">
      <alignment/>
    </xf>
    <xf numFmtId="43" fontId="28" fillId="33" borderId="26" xfId="38" applyFont="1" applyFill="1" applyBorder="1" applyAlignment="1">
      <alignment/>
    </xf>
    <xf numFmtId="43" fontId="28" fillId="34" borderId="26" xfId="38" applyFont="1" applyFill="1" applyBorder="1" applyAlignment="1">
      <alignment/>
    </xf>
    <xf numFmtId="0" fontId="27" fillId="0" borderId="26" xfId="0" applyFont="1" applyBorder="1" applyAlignment="1">
      <alignment horizontal="left" indent="2"/>
    </xf>
    <xf numFmtId="0" fontId="27" fillId="34" borderId="26" xfId="0" applyFont="1" applyFill="1" applyBorder="1" applyAlignment="1">
      <alignment/>
    </xf>
    <xf numFmtId="0" fontId="27" fillId="0" borderId="26" xfId="0" applyFont="1" applyBorder="1" applyAlignment="1">
      <alignment/>
    </xf>
    <xf numFmtId="0" fontId="35" fillId="0" borderId="26" xfId="0" applyFont="1" applyBorder="1" applyAlignment="1">
      <alignment horizontal="left" indent="2"/>
    </xf>
    <xf numFmtId="0" fontId="27" fillId="0" borderId="26" xfId="0" applyFont="1" applyFill="1" applyBorder="1" applyAlignment="1">
      <alignment/>
    </xf>
    <xf numFmtId="0" fontId="30" fillId="0" borderId="26" xfId="0" applyFont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43" fontId="28" fillId="33" borderId="10" xfId="38" applyFont="1" applyFill="1" applyBorder="1" applyAlignment="1">
      <alignment/>
    </xf>
    <xf numFmtId="43" fontId="28" fillId="33" borderId="10" xfId="38" applyFont="1" applyFill="1" applyBorder="1" applyAlignment="1">
      <alignment horizontal="center"/>
    </xf>
    <xf numFmtId="0" fontId="30" fillId="35" borderId="18" xfId="0" applyFont="1" applyFill="1" applyBorder="1" applyAlignment="1">
      <alignment horizontal="center"/>
    </xf>
    <xf numFmtId="0" fontId="27" fillId="35" borderId="18" xfId="0" applyFont="1" applyFill="1" applyBorder="1" applyAlignment="1">
      <alignment horizontal="center"/>
    </xf>
    <xf numFmtId="43" fontId="28" fillId="35" borderId="18" xfId="38" applyFont="1" applyFill="1" applyBorder="1" applyAlignment="1">
      <alignment/>
    </xf>
    <xf numFmtId="43" fontId="27" fillId="35" borderId="18" xfId="38" applyFont="1" applyFill="1" applyBorder="1" applyAlignment="1">
      <alignment horizontal="center"/>
    </xf>
    <xf numFmtId="43" fontId="27" fillId="0" borderId="0" xfId="38" applyFont="1" applyFill="1" applyBorder="1" applyAlignment="1">
      <alignment/>
    </xf>
    <xf numFmtId="188" fontId="27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43" fontId="27" fillId="0" borderId="15" xfId="38" applyFont="1" applyBorder="1" applyAlignment="1">
      <alignment/>
    </xf>
    <xf numFmtId="43" fontId="27" fillId="0" borderId="18" xfId="38" applyFont="1" applyBorder="1" applyAlignment="1">
      <alignment/>
    </xf>
    <xf numFmtId="0" fontId="28" fillId="0" borderId="18" xfId="0" applyFont="1" applyBorder="1" applyAlignment="1">
      <alignment horizontal="center"/>
    </xf>
    <xf numFmtId="43" fontId="27" fillId="0" borderId="11" xfId="38" applyFont="1" applyBorder="1" applyAlignment="1">
      <alignment/>
    </xf>
    <xf numFmtId="43" fontId="27" fillId="8" borderId="15" xfId="38" applyFont="1" applyFill="1" applyBorder="1" applyAlignment="1">
      <alignment/>
    </xf>
    <xf numFmtId="43" fontId="27" fillId="8" borderId="10" xfId="38" applyFont="1" applyFill="1" applyBorder="1" applyAlignment="1">
      <alignment/>
    </xf>
    <xf numFmtId="43" fontId="27" fillId="8" borderId="11" xfId="38" applyFont="1" applyFill="1" applyBorder="1" applyAlignment="1">
      <alignment/>
    </xf>
    <xf numFmtId="43" fontId="27" fillId="9" borderId="0" xfId="38" applyFont="1" applyFill="1" applyAlignment="1">
      <alignment/>
    </xf>
    <xf numFmtId="43" fontId="27" fillId="9" borderId="12" xfId="38" applyFont="1" applyFill="1" applyBorder="1" applyAlignment="1">
      <alignment/>
    </xf>
    <xf numFmtId="0" fontId="36" fillId="0" borderId="2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6" xfId="0" applyFont="1" applyBorder="1" applyAlignment="1">
      <alignment horizontal="left"/>
    </xf>
    <xf numFmtId="189" fontId="36" fillId="0" borderId="26" xfId="0" applyNumberFormat="1" applyFont="1" applyBorder="1" applyAlignment="1">
      <alignment horizontal="center"/>
    </xf>
    <xf numFmtId="43" fontId="36" fillId="0" borderId="26" xfId="38" applyFont="1" applyBorder="1" applyAlignment="1">
      <alignment horizontal="center"/>
    </xf>
    <xf numFmtId="43" fontId="36" fillId="0" borderId="26" xfId="38" applyFont="1" applyFill="1" applyBorder="1" applyAlignment="1">
      <alignment horizontal="center"/>
    </xf>
    <xf numFmtId="43" fontId="36" fillId="0" borderId="26" xfId="38" applyFont="1" applyBorder="1" applyAlignment="1">
      <alignment/>
    </xf>
    <xf numFmtId="43" fontId="36" fillId="0" borderId="26" xfId="38" applyFont="1" applyFill="1" applyBorder="1" applyAlignment="1">
      <alignment/>
    </xf>
    <xf numFmtId="0" fontId="36" fillId="0" borderId="18" xfId="0" applyFont="1" applyBorder="1" applyAlignment="1">
      <alignment horizontal="left"/>
    </xf>
    <xf numFmtId="189" fontId="36" fillId="0" borderId="18" xfId="0" applyNumberFormat="1" applyFont="1" applyBorder="1" applyAlignment="1">
      <alignment horizontal="center"/>
    </xf>
    <xf numFmtId="43" fontId="36" fillId="0" borderId="18" xfId="38" applyFont="1" applyBorder="1" applyAlignment="1">
      <alignment/>
    </xf>
    <xf numFmtId="43" fontId="36" fillId="0" borderId="18" xfId="38" applyFont="1" applyFill="1" applyBorder="1" applyAlignment="1">
      <alignment/>
    </xf>
    <xf numFmtId="0" fontId="36" fillId="0" borderId="26" xfId="0" applyFont="1" applyBorder="1" applyAlignment="1">
      <alignment/>
    </xf>
    <xf numFmtId="43" fontId="36" fillId="0" borderId="15" xfId="38" applyFont="1" applyBorder="1" applyAlignment="1">
      <alignment/>
    </xf>
    <xf numFmtId="43" fontId="36" fillId="0" borderId="15" xfId="38" applyFont="1" applyFill="1" applyBorder="1" applyAlignment="1">
      <alignment/>
    </xf>
    <xf numFmtId="43" fontId="36" fillId="0" borderId="11" xfId="38" applyFont="1" applyBorder="1" applyAlignment="1">
      <alignment/>
    </xf>
    <xf numFmtId="43" fontId="36" fillId="0" borderId="11" xfId="38" applyFont="1" applyFill="1" applyBorder="1" applyAlignment="1">
      <alignment/>
    </xf>
    <xf numFmtId="0" fontId="36" fillId="0" borderId="0" xfId="0" applyFont="1" applyBorder="1" applyAlignment="1">
      <alignment/>
    </xf>
    <xf numFmtId="189" fontId="36" fillId="0" borderId="0" xfId="0" applyNumberFormat="1" applyFont="1" applyBorder="1" applyAlignment="1">
      <alignment horizontal="center"/>
    </xf>
    <xf numFmtId="43" fontId="36" fillId="0" borderId="0" xfId="38" applyFont="1" applyBorder="1" applyAlignment="1">
      <alignment/>
    </xf>
    <xf numFmtId="43" fontId="36" fillId="0" borderId="0" xfId="38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16" xfId="0" applyFont="1" applyBorder="1" applyAlignment="1">
      <alignment/>
    </xf>
    <xf numFmtId="189" fontId="27" fillId="0" borderId="16" xfId="0" applyNumberFormat="1" applyFont="1" applyBorder="1" applyAlignment="1">
      <alignment horizontal="center"/>
    </xf>
    <xf numFmtId="0" fontId="27" fillId="0" borderId="17" xfId="0" applyFont="1" applyBorder="1" applyAlignment="1">
      <alignment/>
    </xf>
    <xf numFmtId="189" fontId="27" fillId="0" borderId="17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7" fillId="0" borderId="0" xfId="0" applyFont="1" applyBorder="1" applyAlignment="1">
      <alignment/>
    </xf>
    <xf numFmtId="43" fontId="27" fillId="0" borderId="0" xfId="38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3" fontId="27" fillId="0" borderId="10" xfId="38" applyFont="1" applyFill="1" applyBorder="1" applyAlignment="1">
      <alignment/>
    </xf>
    <xf numFmtId="43" fontId="33" fillId="0" borderId="0" xfId="38" applyFont="1" applyBorder="1" applyAlignment="1">
      <alignment/>
    </xf>
    <xf numFmtId="0" fontId="27" fillId="0" borderId="10" xfId="0" applyFont="1" applyBorder="1" applyAlignment="1">
      <alignment horizontal="left"/>
    </xf>
    <xf numFmtId="0" fontId="31" fillId="0" borderId="0" xfId="0" applyFont="1" applyBorder="1" applyAlignment="1">
      <alignment/>
    </xf>
    <xf numFmtId="43" fontId="31" fillId="0" borderId="0" xfId="38" applyFont="1" applyBorder="1" applyAlignment="1">
      <alignment/>
    </xf>
    <xf numFmtId="0" fontId="27" fillId="0" borderId="16" xfId="0" applyFont="1" applyBorder="1" applyAlignment="1">
      <alignment horizontal="center"/>
    </xf>
    <xf numFmtId="43" fontId="28" fillId="0" borderId="31" xfId="38" applyFont="1" applyBorder="1" applyAlignment="1">
      <alignment/>
    </xf>
    <xf numFmtId="43" fontId="28" fillId="0" borderId="0" xfId="38" applyFont="1" applyBorder="1" applyAlignment="1">
      <alignment/>
    </xf>
    <xf numFmtId="0" fontId="37" fillId="0" borderId="0" xfId="0" applyFont="1" applyBorder="1" applyAlignment="1">
      <alignment horizontal="center"/>
    </xf>
    <xf numFmtId="189" fontId="27" fillId="0" borderId="0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31" fillId="0" borderId="0" xfId="50" applyFont="1">
      <alignment/>
      <protection/>
    </xf>
    <xf numFmtId="43" fontId="31" fillId="0" borderId="0" xfId="50" applyNumberFormat="1" applyFont="1">
      <alignment/>
      <protection/>
    </xf>
    <xf numFmtId="0" fontId="33" fillId="0" borderId="0" xfId="50" applyFont="1" applyAlignment="1">
      <alignment horizontal="center"/>
      <protection/>
    </xf>
    <xf numFmtId="0" fontId="33" fillId="0" borderId="0" xfId="50" applyFont="1">
      <alignment/>
      <protection/>
    </xf>
    <xf numFmtId="0" fontId="31" fillId="0" borderId="0" xfId="50" applyFont="1" applyBorder="1" applyAlignment="1">
      <alignment horizontal="left"/>
      <protection/>
    </xf>
    <xf numFmtId="0" fontId="33" fillId="0" borderId="0" xfId="50" applyFont="1" applyBorder="1" applyAlignment="1">
      <alignment horizontal="center"/>
      <protection/>
    </xf>
    <xf numFmtId="0" fontId="31" fillId="0" borderId="0" xfId="50" applyFont="1" applyBorder="1">
      <alignment/>
      <protection/>
    </xf>
    <xf numFmtId="0" fontId="31" fillId="0" borderId="0" xfId="50" applyFont="1" applyAlignment="1">
      <alignment horizontal="center"/>
      <protection/>
    </xf>
    <xf numFmtId="43" fontId="31" fillId="0" borderId="0" xfId="50" applyNumberFormat="1" applyFont="1" applyBorder="1">
      <alignment/>
      <protection/>
    </xf>
    <xf numFmtId="43" fontId="31" fillId="0" borderId="0" xfId="50" applyNumberFormat="1" applyFont="1" applyBorder="1" applyAlignment="1">
      <alignment horizontal="right"/>
      <protection/>
    </xf>
    <xf numFmtId="0" fontId="31" fillId="0" borderId="16" xfId="50" applyFont="1" applyBorder="1">
      <alignment/>
      <protection/>
    </xf>
    <xf numFmtId="0" fontId="33" fillId="0" borderId="0" xfId="50" applyFont="1" applyAlignment="1">
      <alignment horizontal="left"/>
      <protection/>
    </xf>
    <xf numFmtId="4" fontId="33" fillId="0" borderId="12" xfId="50" applyNumberFormat="1" applyFont="1" applyBorder="1">
      <alignment/>
      <protection/>
    </xf>
    <xf numFmtId="0" fontId="36" fillId="0" borderId="0" xfId="49" applyFont="1">
      <alignment/>
      <protection/>
    </xf>
    <xf numFmtId="49" fontId="36" fillId="0" borderId="0" xfId="49" applyNumberFormat="1" applyFont="1" applyAlignment="1">
      <alignment horizontal="center"/>
      <protection/>
    </xf>
    <xf numFmtId="206" fontId="36" fillId="0" borderId="0" xfId="40" applyNumberFormat="1" applyFont="1" applyAlignment="1">
      <alignment/>
    </xf>
    <xf numFmtId="206" fontId="36" fillId="0" borderId="0" xfId="40" applyNumberFormat="1" applyFont="1" applyFill="1" applyAlignment="1">
      <alignment/>
    </xf>
    <xf numFmtId="0" fontId="36" fillId="0" borderId="26" xfId="49" applyFont="1" applyBorder="1">
      <alignment/>
      <protection/>
    </xf>
    <xf numFmtId="49" fontId="36" fillId="0" borderId="26" xfId="49" applyNumberFormat="1" applyFont="1" applyBorder="1" applyAlignment="1">
      <alignment horizontal="center"/>
      <protection/>
    </xf>
    <xf numFmtId="0" fontId="38" fillId="0" borderId="32" xfId="49" applyFont="1" applyBorder="1">
      <alignment/>
      <protection/>
    </xf>
    <xf numFmtId="49" fontId="36" fillId="0" borderId="32" xfId="49" applyNumberFormat="1" applyFont="1" applyBorder="1" applyAlignment="1">
      <alignment horizontal="center"/>
      <protection/>
    </xf>
    <xf numFmtId="206" fontId="36" fillId="0" borderId="32" xfId="40" applyNumberFormat="1" applyFont="1" applyBorder="1" applyAlignment="1">
      <alignment/>
    </xf>
    <xf numFmtId="206" fontId="36" fillId="0" borderId="32" xfId="40" applyNumberFormat="1" applyFont="1" applyFill="1" applyBorder="1" applyAlignment="1">
      <alignment/>
    </xf>
    <xf numFmtId="0" fontId="36" fillId="0" borderId="33" xfId="49" applyFont="1" applyBorder="1">
      <alignment/>
      <protection/>
    </xf>
    <xf numFmtId="49" fontId="36" fillId="0" borderId="33" xfId="49" applyNumberFormat="1" applyFont="1" applyBorder="1" applyAlignment="1">
      <alignment horizontal="center"/>
      <protection/>
    </xf>
    <xf numFmtId="206" fontId="36" fillId="0" borderId="33" xfId="40" applyNumberFormat="1" applyFont="1" applyBorder="1" applyAlignment="1">
      <alignment/>
    </xf>
    <xf numFmtId="206" fontId="36" fillId="0" borderId="33" xfId="40" applyNumberFormat="1" applyFont="1" applyFill="1" applyBorder="1" applyAlignment="1">
      <alignment/>
    </xf>
    <xf numFmtId="0" fontId="36" fillId="0" borderId="34" xfId="49" applyFont="1" applyBorder="1">
      <alignment/>
      <protection/>
    </xf>
    <xf numFmtId="49" fontId="36" fillId="0" borderId="34" xfId="49" applyNumberFormat="1" applyFont="1" applyBorder="1" applyAlignment="1">
      <alignment horizontal="center"/>
      <protection/>
    </xf>
    <xf numFmtId="206" fontId="36" fillId="0" borderId="34" xfId="40" applyNumberFormat="1" applyFont="1" applyBorder="1" applyAlignment="1">
      <alignment/>
    </xf>
    <xf numFmtId="206" fontId="36" fillId="0" borderId="34" xfId="40" applyNumberFormat="1" applyFont="1" applyFill="1" applyBorder="1" applyAlignment="1">
      <alignment/>
    </xf>
    <xf numFmtId="0" fontId="38" fillId="0" borderId="26" xfId="49" applyFont="1" applyBorder="1" applyAlignment="1">
      <alignment horizontal="center"/>
      <protection/>
    </xf>
    <xf numFmtId="206" fontId="28" fillId="0" borderId="26" xfId="40" applyNumberFormat="1" applyFont="1" applyBorder="1" applyAlignment="1">
      <alignment horizontal="center"/>
    </xf>
    <xf numFmtId="206" fontId="28" fillId="0" borderId="26" xfId="40" applyNumberFormat="1" applyFont="1" applyBorder="1" applyAlignment="1">
      <alignment/>
    </xf>
    <xf numFmtId="206" fontId="28" fillId="0" borderId="26" xfId="40" applyNumberFormat="1" applyFont="1" applyFill="1" applyBorder="1" applyAlignment="1">
      <alignment horizontal="center"/>
    </xf>
    <xf numFmtId="206" fontId="28" fillId="0" borderId="26" xfId="40" applyNumberFormat="1" applyFont="1" applyFill="1" applyBorder="1" applyAlignment="1">
      <alignment/>
    </xf>
    <xf numFmtId="49" fontId="36" fillId="0" borderId="10" xfId="49" applyNumberFormat="1" applyFont="1" applyBorder="1" applyAlignment="1">
      <alignment horizontal="center"/>
      <protection/>
    </xf>
    <xf numFmtId="206" fontId="36" fillId="0" borderId="10" xfId="40" applyNumberFormat="1" applyFont="1" applyBorder="1" applyAlignment="1">
      <alignment/>
    </xf>
    <xf numFmtId="206" fontId="36" fillId="0" borderId="10" xfId="40" applyNumberFormat="1" applyFont="1" applyFill="1" applyBorder="1" applyAlignment="1">
      <alignment/>
    </xf>
    <xf numFmtId="0" fontId="36" fillId="0" borderId="26" xfId="49" applyFont="1" applyBorder="1" applyAlignment="1">
      <alignment horizontal="center"/>
      <protection/>
    </xf>
    <xf numFmtId="0" fontId="38" fillId="0" borderId="32" xfId="49" applyFont="1" applyBorder="1" applyAlignment="1">
      <alignment horizontal="left"/>
      <protection/>
    </xf>
    <xf numFmtId="43" fontId="36" fillId="0" borderId="33" xfId="40" applyFont="1" applyBorder="1" applyAlignment="1">
      <alignment horizontal="justify"/>
    </xf>
    <xf numFmtId="43" fontId="36" fillId="0" borderId="34" xfId="40" applyFont="1" applyBorder="1" applyAlignment="1">
      <alignment horizontal="justify"/>
    </xf>
    <xf numFmtId="0" fontId="36" fillId="0" borderId="10" xfId="49" applyFont="1" applyBorder="1">
      <alignment/>
      <protection/>
    </xf>
    <xf numFmtId="0" fontId="38" fillId="0" borderId="18" xfId="49" applyFont="1" applyBorder="1" applyAlignment="1">
      <alignment horizontal="center"/>
      <protection/>
    </xf>
    <xf numFmtId="49" fontId="36" fillId="0" borderId="18" xfId="49" applyNumberFormat="1" applyFont="1" applyBorder="1" applyAlignment="1">
      <alignment horizontal="center"/>
      <protection/>
    </xf>
    <xf numFmtId="0" fontId="31" fillId="0" borderId="0" xfId="49" applyFont="1">
      <alignment/>
      <protection/>
    </xf>
    <xf numFmtId="0" fontId="33" fillId="0" borderId="0" xfId="49" applyFont="1">
      <alignment/>
      <protection/>
    </xf>
    <xf numFmtId="0" fontId="36" fillId="0" borderId="20" xfId="49" applyFont="1" applyBorder="1">
      <alignment/>
      <protection/>
    </xf>
    <xf numFmtId="0" fontId="36" fillId="0" borderId="14" xfId="49" applyFont="1" applyBorder="1" applyAlignment="1">
      <alignment horizontal="center"/>
      <protection/>
    </xf>
    <xf numFmtId="0" fontId="36" fillId="0" borderId="0" xfId="49" applyFont="1" applyBorder="1" applyAlignment="1">
      <alignment horizontal="center"/>
      <protection/>
    </xf>
    <xf numFmtId="0" fontId="36" fillId="0" borderId="14" xfId="49" applyFont="1" applyBorder="1">
      <alignment/>
      <protection/>
    </xf>
    <xf numFmtId="0" fontId="36" fillId="0" borderId="27" xfId="49" applyFont="1" applyBorder="1" applyAlignment="1">
      <alignment horizontal="center"/>
      <protection/>
    </xf>
    <xf numFmtId="0" fontId="36" fillId="0" borderId="22" xfId="49" applyFont="1" applyBorder="1" applyAlignment="1">
      <alignment horizontal="center"/>
      <protection/>
    </xf>
    <xf numFmtId="0" fontId="36" fillId="0" borderId="10" xfId="49" applyFont="1" applyBorder="1" applyAlignment="1">
      <alignment horizontal="center"/>
      <protection/>
    </xf>
    <xf numFmtId="0" fontId="36" fillId="0" borderId="15" xfId="49" applyFont="1" applyBorder="1" applyAlignment="1">
      <alignment horizontal="center"/>
      <protection/>
    </xf>
    <xf numFmtId="0" fontId="36" fillId="0" borderId="35" xfId="49" applyFont="1" applyBorder="1" applyAlignment="1">
      <alignment horizontal="center"/>
      <protection/>
    </xf>
    <xf numFmtId="0" fontId="36" fillId="0" borderId="35" xfId="49" applyFont="1" applyBorder="1">
      <alignment/>
      <protection/>
    </xf>
    <xf numFmtId="0" fontId="36" fillId="0" borderId="31" xfId="49" applyFont="1" applyBorder="1">
      <alignment/>
      <protection/>
    </xf>
    <xf numFmtId="0" fontId="36" fillId="0" borderId="31" xfId="49" applyFont="1" applyBorder="1" applyAlignment="1">
      <alignment horizontal="center"/>
      <protection/>
    </xf>
    <xf numFmtId="43" fontId="36" fillId="0" borderId="14" xfId="40" applyFont="1" applyBorder="1" applyAlignment="1">
      <alignment/>
    </xf>
    <xf numFmtId="43" fontId="36" fillId="0" borderId="27" xfId="40" applyFont="1" applyBorder="1" applyAlignment="1">
      <alignment/>
    </xf>
    <xf numFmtId="43" fontId="36" fillId="0" borderId="10" xfId="40" applyFont="1" applyBorder="1" applyAlignment="1">
      <alignment/>
    </xf>
    <xf numFmtId="0" fontId="40" fillId="0" borderId="0" xfId="49" applyFont="1">
      <alignment/>
      <protection/>
    </xf>
    <xf numFmtId="187" fontId="36" fillId="0" borderId="10" xfId="49" applyNumberFormat="1" applyFont="1" applyBorder="1" applyAlignment="1">
      <alignment horizontal="center"/>
      <protection/>
    </xf>
    <xf numFmtId="43" fontId="36" fillId="0" borderId="10" xfId="40" applyFont="1" applyBorder="1" applyAlignment="1">
      <alignment horizontal="right"/>
    </xf>
    <xf numFmtId="43" fontId="36" fillId="0" borderId="14" xfId="40" applyFont="1" applyBorder="1" applyAlignment="1">
      <alignment horizontal="center"/>
    </xf>
    <xf numFmtId="43" fontId="36" fillId="0" borderId="25" xfId="40" applyFont="1" applyBorder="1" applyAlignment="1">
      <alignment/>
    </xf>
    <xf numFmtId="43" fontId="36" fillId="0" borderId="11" xfId="40" applyFont="1" applyBorder="1" applyAlignment="1">
      <alignment/>
    </xf>
    <xf numFmtId="43" fontId="36" fillId="0" borderId="21" xfId="40" applyFont="1" applyBorder="1" applyAlignment="1">
      <alignment/>
    </xf>
    <xf numFmtId="43" fontId="36" fillId="0" borderId="0" xfId="40" applyFont="1" applyBorder="1" applyAlignment="1">
      <alignment/>
    </xf>
    <xf numFmtId="43" fontId="36" fillId="0" borderId="16" xfId="40" applyFont="1" applyBorder="1" applyAlignment="1">
      <alignment/>
    </xf>
    <xf numFmtId="189" fontId="36" fillId="0" borderId="10" xfId="49" applyNumberFormat="1" applyFont="1" applyBorder="1" applyAlignment="1">
      <alignment horizontal="center"/>
      <protection/>
    </xf>
    <xf numFmtId="43" fontId="36" fillId="0" borderId="26" xfId="40" applyFont="1" applyBorder="1" applyAlignment="1">
      <alignment/>
    </xf>
    <xf numFmtId="187" fontId="36" fillId="0" borderId="18" xfId="49" applyNumberFormat="1" applyFont="1" applyBorder="1" applyAlignment="1">
      <alignment horizontal="center"/>
      <protection/>
    </xf>
    <xf numFmtId="187" fontId="36" fillId="0" borderId="0" xfId="49" applyNumberFormat="1" applyFont="1" applyBorder="1" applyAlignment="1">
      <alignment horizontal="center"/>
      <protection/>
    </xf>
    <xf numFmtId="0" fontId="36" fillId="0" borderId="36" xfId="49" applyFont="1" applyBorder="1">
      <alignment/>
      <protection/>
    </xf>
    <xf numFmtId="0" fontId="36" fillId="0" borderId="27" xfId="49" applyFont="1" applyBorder="1">
      <alignment/>
      <protection/>
    </xf>
    <xf numFmtId="0" fontId="36" fillId="0" borderId="0" xfId="49" applyFont="1" applyBorder="1">
      <alignment/>
      <protection/>
    </xf>
    <xf numFmtId="43" fontId="36" fillId="0" borderId="14" xfId="40" applyFont="1" applyFill="1" applyBorder="1" applyAlignment="1">
      <alignment/>
    </xf>
    <xf numFmtId="43" fontId="36" fillId="0" borderId="10" xfId="40" applyFont="1" applyFill="1" applyBorder="1" applyAlignment="1">
      <alignment/>
    </xf>
    <xf numFmtId="0" fontId="36" fillId="0" borderId="0" xfId="49" applyFont="1" applyFill="1">
      <alignment/>
      <protection/>
    </xf>
    <xf numFmtId="189" fontId="36" fillId="0" borderId="10" xfId="49" applyNumberFormat="1" applyFont="1" applyFill="1" applyBorder="1" applyAlignment="1">
      <alignment horizontal="center"/>
      <protection/>
    </xf>
    <xf numFmtId="43" fontId="36" fillId="0" borderId="0" xfId="40" applyFont="1" applyFill="1" applyBorder="1" applyAlignment="1">
      <alignment/>
    </xf>
    <xf numFmtId="43" fontId="36" fillId="0" borderId="0" xfId="49" applyNumberFormat="1" applyFont="1">
      <alignment/>
      <protection/>
    </xf>
    <xf numFmtId="43" fontId="36" fillId="0" borderId="0" xfId="40" applyFont="1" applyAlignment="1">
      <alignment/>
    </xf>
    <xf numFmtId="43" fontId="36" fillId="0" borderId="11" xfId="40" applyFont="1" applyFill="1" applyBorder="1" applyAlignment="1">
      <alignment/>
    </xf>
    <xf numFmtId="0" fontId="36" fillId="0" borderId="0" xfId="49" applyFont="1" applyAlignment="1">
      <alignment horizontal="left"/>
      <protection/>
    </xf>
    <xf numFmtId="0" fontId="36" fillId="0" borderId="16" xfId="49" applyFont="1" applyBorder="1" applyAlignment="1">
      <alignment horizontal="center"/>
      <protection/>
    </xf>
    <xf numFmtId="43" fontId="36" fillId="0" borderId="10" xfId="40" applyFont="1" applyFill="1" applyBorder="1" applyAlignment="1">
      <alignment horizontal="center"/>
    </xf>
    <xf numFmtId="0" fontId="36" fillId="0" borderId="0" xfId="49" applyFont="1" applyAlignment="1">
      <alignment horizontal="left" indent="1"/>
      <protection/>
    </xf>
    <xf numFmtId="43" fontId="36" fillId="0" borderId="16" xfId="49" applyNumberFormat="1" applyFont="1" applyBorder="1" applyAlignment="1">
      <alignment horizontal="center"/>
      <protection/>
    </xf>
    <xf numFmtId="43" fontId="36" fillId="0" borderId="10" xfId="40" applyFont="1" applyBorder="1" applyAlignment="1">
      <alignment horizontal="center"/>
    </xf>
    <xf numFmtId="0" fontId="36" fillId="0" borderId="0" xfId="49" applyFont="1" applyFill="1" applyAlignment="1">
      <alignment horizontal="left" indent="1"/>
      <protection/>
    </xf>
    <xf numFmtId="0" fontId="36" fillId="0" borderId="16" xfId="49" applyFont="1" applyBorder="1">
      <alignment/>
      <protection/>
    </xf>
    <xf numFmtId="189" fontId="36" fillId="0" borderId="18" xfId="49" applyNumberFormat="1" applyFont="1" applyFill="1" applyBorder="1" applyAlignment="1">
      <alignment horizontal="center"/>
      <protection/>
    </xf>
    <xf numFmtId="43" fontId="36" fillId="0" borderId="26" xfId="40" applyFont="1" applyFill="1" applyBorder="1" applyAlignment="1">
      <alignment/>
    </xf>
    <xf numFmtId="0" fontId="36" fillId="0" borderId="16" xfId="49" applyFont="1" applyFill="1" applyBorder="1">
      <alignment/>
      <protection/>
    </xf>
    <xf numFmtId="43" fontId="36" fillId="0" borderId="30" xfId="40" applyFont="1" applyFill="1" applyBorder="1" applyAlignment="1">
      <alignment/>
    </xf>
    <xf numFmtId="0" fontId="36" fillId="0" borderId="0" xfId="49" applyFont="1" applyAlignment="1">
      <alignment/>
      <protection/>
    </xf>
    <xf numFmtId="43" fontId="36" fillId="0" borderId="30" xfId="40" applyFont="1" applyBorder="1" applyAlignment="1">
      <alignment/>
    </xf>
    <xf numFmtId="0" fontId="36" fillId="0" borderId="0" xfId="49" applyFont="1" applyAlignment="1">
      <alignment horizontal="center"/>
      <protection/>
    </xf>
    <xf numFmtId="43" fontId="36" fillId="0" borderId="15" xfId="40" applyFont="1" applyBorder="1" applyAlignment="1">
      <alignment/>
    </xf>
    <xf numFmtId="0" fontId="36" fillId="0" borderId="18" xfId="49" applyFont="1" applyBorder="1">
      <alignment/>
      <protection/>
    </xf>
    <xf numFmtId="0" fontId="35" fillId="0" borderId="0" xfId="49" applyFont="1" applyBorder="1" applyAlignment="1">
      <alignment horizontal="left"/>
      <protection/>
    </xf>
    <xf numFmtId="0" fontId="35" fillId="0" borderId="0" xfId="49" applyFont="1" applyBorder="1" applyAlignment="1">
      <alignment/>
      <protection/>
    </xf>
    <xf numFmtId="0" fontId="39" fillId="0" borderId="0" xfId="49" applyFont="1" applyBorder="1" applyAlignment="1">
      <alignment horizontal="center"/>
      <protection/>
    </xf>
    <xf numFmtId="0" fontId="35" fillId="0" borderId="0" xfId="49" applyFont="1" applyBorder="1" applyAlignment="1">
      <alignment horizontal="center"/>
      <protection/>
    </xf>
    <xf numFmtId="0" fontId="35" fillId="0" borderId="0" xfId="49" applyFont="1">
      <alignment/>
      <protection/>
    </xf>
    <xf numFmtId="43" fontId="35" fillId="0" borderId="0" xfId="40" applyFont="1" applyAlignment="1">
      <alignment/>
    </xf>
    <xf numFmtId="0" fontId="39" fillId="0" borderId="13" xfId="49" applyFont="1" applyBorder="1" applyAlignment="1">
      <alignment horizontal="center"/>
      <protection/>
    </xf>
    <xf numFmtId="0" fontId="39" fillId="0" borderId="0" xfId="49" applyFont="1" applyFill="1" applyBorder="1" applyAlignment="1">
      <alignment horizontal="center"/>
      <protection/>
    </xf>
    <xf numFmtId="0" fontId="39" fillId="0" borderId="13" xfId="49" applyFont="1" applyFill="1" applyBorder="1" applyAlignment="1">
      <alignment horizontal="center"/>
      <protection/>
    </xf>
    <xf numFmtId="0" fontId="39" fillId="0" borderId="15" xfId="49" applyFont="1" applyBorder="1" applyAlignment="1">
      <alignment horizontal="center"/>
      <protection/>
    </xf>
    <xf numFmtId="0" fontId="39" fillId="0" borderId="22" xfId="49" applyFont="1" applyBorder="1" applyAlignment="1">
      <alignment horizontal="center"/>
      <protection/>
    </xf>
    <xf numFmtId="0" fontId="39" fillId="0" borderId="15" xfId="49" applyFont="1" applyFill="1" applyBorder="1" applyAlignment="1">
      <alignment horizontal="center"/>
      <protection/>
    </xf>
    <xf numFmtId="0" fontId="35" fillId="0" borderId="14" xfId="49" applyFont="1" applyBorder="1" applyAlignment="1">
      <alignment horizontal="center"/>
      <protection/>
    </xf>
    <xf numFmtId="0" fontId="35" fillId="0" borderId="10" xfId="49" applyFont="1" applyFill="1" applyBorder="1" applyAlignment="1">
      <alignment horizontal="center"/>
      <protection/>
    </xf>
    <xf numFmtId="0" fontId="35" fillId="0" borderId="18" xfId="49" applyFont="1" applyBorder="1">
      <alignment/>
      <protection/>
    </xf>
    <xf numFmtId="0" fontId="35" fillId="0" borderId="28" xfId="49" applyFont="1" applyBorder="1" applyAlignment="1">
      <alignment horizontal="center"/>
      <protection/>
    </xf>
    <xf numFmtId="0" fontId="35" fillId="0" borderId="18" xfId="49" applyFont="1" applyFill="1" applyBorder="1">
      <alignment/>
      <protection/>
    </xf>
    <xf numFmtId="0" fontId="35" fillId="0" borderId="10" xfId="49" applyFont="1" applyBorder="1">
      <alignment/>
      <protection/>
    </xf>
    <xf numFmtId="49" fontId="35" fillId="0" borderId="14" xfId="49" applyNumberFormat="1" applyFont="1" applyBorder="1" applyAlignment="1">
      <alignment horizontal="center"/>
      <protection/>
    </xf>
    <xf numFmtId="43" fontId="35" fillId="0" borderId="10" xfId="40" applyFont="1" applyFill="1" applyBorder="1" applyAlignment="1">
      <alignment horizontal="center"/>
    </xf>
    <xf numFmtId="0" fontId="35" fillId="0" borderId="10" xfId="49" applyFont="1" applyFill="1" applyBorder="1">
      <alignment/>
      <protection/>
    </xf>
    <xf numFmtId="189" fontId="35" fillId="0" borderId="10" xfId="49" applyNumberFormat="1" applyFont="1" applyBorder="1" applyAlignment="1">
      <alignment horizontal="center"/>
      <protection/>
    </xf>
    <xf numFmtId="43" fontId="35" fillId="0" borderId="10" xfId="40" applyFont="1" applyFill="1" applyBorder="1" applyAlignment="1">
      <alignment/>
    </xf>
    <xf numFmtId="43" fontId="35" fillId="0" borderId="0" xfId="49" applyNumberFormat="1" applyFont="1">
      <alignment/>
      <protection/>
    </xf>
    <xf numFmtId="0" fontId="35" fillId="0" borderId="14" xfId="49" applyFont="1" applyBorder="1">
      <alignment/>
      <protection/>
    </xf>
    <xf numFmtId="0" fontId="35" fillId="0" borderId="10" xfId="49" applyFont="1" applyBorder="1" applyAlignment="1">
      <alignment horizontal="center"/>
      <protection/>
    </xf>
    <xf numFmtId="0" fontId="35" fillId="0" borderId="28" xfId="49" applyFont="1" applyBorder="1">
      <alignment/>
      <protection/>
    </xf>
    <xf numFmtId="0" fontId="35" fillId="0" borderId="18" xfId="49" applyFont="1" applyBorder="1" applyAlignment="1">
      <alignment horizontal="center"/>
      <protection/>
    </xf>
    <xf numFmtId="43" fontId="35" fillId="0" borderId="18" xfId="40" applyFont="1" applyFill="1" applyBorder="1" applyAlignment="1">
      <alignment horizontal="center"/>
    </xf>
    <xf numFmtId="43" fontId="35" fillId="0" borderId="18" xfId="40" applyFont="1" applyFill="1" applyBorder="1" applyAlignment="1">
      <alignment/>
    </xf>
    <xf numFmtId="0" fontId="35" fillId="0" borderId="0" xfId="49" applyFont="1" applyBorder="1">
      <alignment/>
      <protection/>
    </xf>
    <xf numFmtId="0" fontId="35" fillId="0" borderId="16" xfId="49" applyFont="1" applyBorder="1" applyAlignment="1">
      <alignment horizontal="center"/>
      <protection/>
    </xf>
    <xf numFmtId="43" fontId="39" fillId="0" borderId="31" xfId="40" applyFont="1" applyFill="1" applyBorder="1" applyAlignment="1">
      <alignment/>
    </xf>
    <xf numFmtId="43" fontId="35" fillId="0" borderId="0" xfId="40" applyFont="1" applyBorder="1" applyAlignment="1">
      <alignment/>
    </xf>
    <xf numFmtId="189" fontId="35" fillId="0" borderId="0" xfId="49" applyNumberFormat="1" applyFont="1" applyBorder="1" applyAlignment="1">
      <alignment horizontal="center"/>
      <protection/>
    </xf>
    <xf numFmtId="43" fontId="35" fillId="0" borderId="0" xfId="40" applyFont="1" applyFill="1" applyBorder="1" applyAlignment="1">
      <alignment horizontal="center"/>
    </xf>
    <xf numFmtId="43" fontId="35" fillId="0" borderId="0" xfId="40" applyFont="1" applyFill="1" applyBorder="1" applyAlignment="1">
      <alignment/>
    </xf>
    <xf numFmtId="43" fontId="39" fillId="0" borderId="0" xfId="40" applyFont="1" applyFill="1" applyBorder="1" applyAlignment="1">
      <alignment/>
    </xf>
    <xf numFmtId="43" fontId="39" fillId="0" borderId="0" xfId="40" applyFont="1" applyBorder="1" applyAlignment="1">
      <alignment/>
    </xf>
    <xf numFmtId="0" fontId="35" fillId="0" borderId="0" xfId="49" applyFont="1" applyFill="1" applyBorder="1" applyAlignment="1">
      <alignment/>
      <protection/>
    </xf>
    <xf numFmtId="0" fontId="39" fillId="0" borderId="0" xfId="49" applyFont="1" applyFill="1" applyBorder="1" applyAlignment="1">
      <alignment/>
      <protection/>
    </xf>
    <xf numFmtId="0" fontId="35" fillId="0" borderId="0" xfId="49" applyFont="1" applyFill="1">
      <alignment/>
      <protection/>
    </xf>
    <xf numFmtId="206" fontId="27" fillId="0" borderId="0" xfId="40" applyNumberFormat="1" applyFont="1" applyAlignment="1">
      <alignment/>
    </xf>
    <xf numFmtId="0" fontId="28" fillId="0" borderId="37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206" fontId="28" fillId="0" borderId="34" xfId="4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left" vertical="center"/>
    </xf>
    <xf numFmtId="206" fontId="27" fillId="0" borderId="34" xfId="4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206" fontId="27" fillId="0" borderId="37" xfId="40" applyNumberFormat="1" applyFont="1" applyBorder="1" applyAlignment="1">
      <alignment horizontal="center" vertical="center"/>
    </xf>
    <xf numFmtId="206" fontId="28" fillId="0" borderId="37" xfId="4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206" fontId="27" fillId="0" borderId="10" xfId="40" applyNumberFormat="1" applyFont="1" applyBorder="1" applyAlignment="1">
      <alignment horizontal="center" vertical="center"/>
    </xf>
    <xf numFmtId="206" fontId="28" fillId="0" borderId="10" xfId="40" applyNumberFormat="1" applyFont="1" applyBorder="1" applyAlignment="1">
      <alignment horizontal="center" vertical="center"/>
    </xf>
    <xf numFmtId="0" fontId="41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28" fillId="0" borderId="32" xfId="0" applyFont="1" applyBorder="1" applyAlignment="1">
      <alignment horizontal="center"/>
    </xf>
    <xf numFmtId="0" fontId="28" fillId="0" borderId="32" xfId="0" applyFont="1" applyBorder="1" applyAlignment="1">
      <alignment/>
    </xf>
    <xf numFmtId="206" fontId="27" fillId="0" borderId="32" xfId="40" applyNumberFormat="1" applyFont="1" applyBorder="1" applyAlignment="1">
      <alignment/>
    </xf>
    <xf numFmtId="206" fontId="27" fillId="0" borderId="32" xfId="4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0" fillId="0" borderId="33" xfId="0" applyFont="1" applyBorder="1" applyAlignment="1">
      <alignment/>
    </xf>
    <xf numFmtId="206" fontId="27" fillId="0" borderId="33" xfId="40" applyNumberFormat="1" applyFont="1" applyBorder="1" applyAlignment="1">
      <alignment/>
    </xf>
    <xf numFmtId="206" fontId="27" fillId="0" borderId="33" xfId="40" applyNumberFormat="1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206" fontId="27" fillId="0" borderId="37" xfId="40" applyNumberFormat="1" applyFont="1" applyBorder="1" applyAlignment="1">
      <alignment/>
    </xf>
    <xf numFmtId="206" fontId="27" fillId="0" borderId="37" xfId="4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206" fontId="28" fillId="0" borderId="11" xfId="0" applyNumberFormat="1" applyFont="1" applyBorder="1" applyAlignment="1">
      <alignment/>
    </xf>
    <xf numFmtId="206" fontId="28" fillId="0" borderId="11" xfId="40" applyNumberFormat="1" applyFont="1" applyBorder="1" applyAlignment="1">
      <alignment horizontal="center"/>
    </xf>
    <xf numFmtId="43" fontId="27" fillId="0" borderId="0" xfId="40" applyFont="1" applyAlignment="1">
      <alignment/>
    </xf>
    <xf numFmtId="43" fontId="27" fillId="0" borderId="26" xfId="40" applyFont="1" applyBorder="1" applyAlignment="1">
      <alignment horizontal="center"/>
    </xf>
    <xf numFmtId="43" fontId="27" fillId="0" borderId="30" xfId="40" applyFont="1" applyBorder="1" applyAlignment="1">
      <alignment horizontal="center"/>
    </xf>
    <xf numFmtId="0" fontId="28" fillId="0" borderId="23" xfId="0" applyFont="1" applyBorder="1" applyAlignment="1">
      <alignment/>
    </xf>
    <xf numFmtId="43" fontId="27" fillId="0" borderId="15" xfId="40" applyFont="1" applyBorder="1" applyAlignment="1">
      <alignment/>
    </xf>
    <xf numFmtId="43" fontId="27" fillId="0" borderId="19" xfId="40" applyFont="1" applyBorder="1" applyAlignment="1">
      <alignment/>
    </xf>
    <xf numFmtId="0" fontId="28" fillId="0" borderId="16" xfId="0" applyFont="1" applyBorder="1" applyAlignment="1">
      <alignment/>
    </xf>
    <xf numFmtId="43" fontId="27" fillId="0" borderId="10" xfId="40" applyFont="1" applyBorder="1" applyAlignment="1">
      <alignment/>
    </xf>
    <xf numFmtId="43" fontId="27" fillId="0" borderId="0" xfId="40" applyFont="1" applyBorder="1" applyAlignment="1">
      <alignment/>
    </xf>
    <xf numFmtId="43" fontId="27" fillId="0" borderId="18" xfId="40" applyFont="1" applyBorder="1" applyAlignment="1">
      <alignment/>
    </xf>
    <xf numFmtId="43" fontId="27" fillId="0" borderId="11" xfId="40" applyFont="1" applyBorder="1" applyAlignment="1">
      <alignment/>
    </xf>
    <xf numFmtId="43" fontId="27" fillId="0" borderId="0" xfId="40" applyFont="1" applyAlignment="1">
      <alignment horizontal="center"/>
    </xf>
    <xf numFmtId="43" fontId="31" fillId="0" borderId="0" xfId="38" applyFont="1" applyAlignment="1">
      <alignment/>
    </xf>
    <xf numFmtId="43" fontId="31" fillId="0" borderId="0" xfId="38" applyFont="1" applyAlignment="1">
      <alignment horizontal="right"/>
    </xf>
    <xf numFmtId="0" fontId="31" fillId="0" borderId="15" xfId="0" applyFont="1" applyBorder="1" applyAlignment="1">
      <alignment horizontal="center"/>
    </xf>
    <xf numFmtId="43" fontId="31" fillId="0" borderId="15" xfId="38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43" fontId="31" fillId="0" borderId="18" xfId="38" applyFont="1" applyBorder="1" applyAlignment="1">
      <alignment horizontal="center"/>
    </xf>
    <xf numFmtId="0" fontId="31" fillId="0" borderId="10" xfId="0" applyFont="1" applyBorder="1" applyAlignment="1">
      <alignment/>
    </xf>
    <xf numFmtId="43" fontId="31" fillId="0" borderId="10" xfId="38" applyFont="1" applyBorder="1" applyAlignment="1">
      <alignment/>
    </xf>
    <xf numFmtId="43" fontId="27" fillId="0" borderId="0" xfId="38" applyFont="1" applyBorder="1" applyAlignment="1">
      <alignment/>
    </xf>
    <xf numFmtId="0" fontId="31" fillId="0" borderId="18" xfId="0" applyFont="1" applyBorder="1" applyAlignment="1">
      <alignment/>
    </xf>
    <xf numFmtId="43" fontId="31" fillId="0" borderId="18" xfId="38" applyFont="1" applyBorder="1" applyAlignment="1">
      <alignment/>
    </xf>
    <xf numFmtId="43" fontId="31" fillId="0" borderId="26" xfId="38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26" xfId="0" applyFont="1" applyBorder="1" applyAlignment="1">
      <alignment horizontal="center"/>
    </xf>
    <xf numFmtId="43" fontId="27" fillId="0" borderId="26" xfId="38" applyFont="1" applyBorder="1" applyAlignment="1">
      <alignment/>
    </xf>
    <xf numFmtId="43" fontId="27" fillId="0" borderId="26" xfId="0" applyNumberFormat="1" applyFont="1" applyBorder="1" applyAlignment="1">
      <alignment/>
    </xf>
    <xf numFmtId="43" fontId="28" fillId="0" borderId="26" xfId="38" applyFont="1" applyBorder="1" applyAlignment="1">
      <alignment/>
    </xf>
    <xf numFmtId="43" fontId="28" fillId="0" borderId="26" xfId="0" applyNumberFormat="1" applyFont="1" applyBorder="1" applyAlignment="1">
      <alignment/>
    </xf>
    <xf numFmtId="43" fontId="42" fillId="0" borderId="0" xfId="38" applyFont="1" applyAlignment="1">
      <alignment/>
    </xf>
    <xf numFmtId="188" fontId="42" fillId="0" borderId="26" xfId="0" applyNumberFormat="1" applyFont="1" applyBorder="1" applyAlignment="1">
      <alignment horizontal="center"/>
    </xf>
    <xf numFmtId="43" fontId="42" fillId="0" borderId="26" xfId="38" applyFont="1" applyBorder="1" applyAlignment="1">
      <alignment horizontal="center"/>
    </xf>
    <xf numFmtId="0" fontId="36" fillId="0" borderId="0" xfId="0" applyFont="1" applyAlignment="1">
      <alignment/>
    </xf>
    <xf numFmtId="0" fontId="43" fillId="0" borderId="10" xfId="0" applyFont="1" applyBorder="1" applyAlignment="1">
      <alignment/>
    </xf>
    <xf numFmtId="43" fontId="42" fillId="0" borderId="15" xfId="38" applyFont="1" applyBorder="1" applyAlignment="1">
      <alignment/>
    </xf>
    <xf numFmtId="43" fontId="42" fillId="0" borderId="10" xfId="38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3" fontId="42" fillId="0" borderId="18" xfId="38" applyFont="1" applyBorder="1" applyAlignment="1">
      <alignment/>
    </xf>
    <xf numFmtId="0" fontId="44" fillId="0" borderId="18" xfId="0" applyFont="1" applyBorder="1" applyAlignment="1">
      <alignment horizontal="center"/>
    </xf>
    <xf numFmtId="43" fontId="42" fillId="0" borderId="11" xfId="38" applyFont="1" applyBorder="1" applyAlignment="1">
      <alignment/>
    </xf>
    <xf numFmtId="43" fontId="42" fillId="0" borderId="12" xfId="38" applyFont="1" applyBorder="1" applyAlignment="1">
      <alignment/>
    </xf>
    <xf numFmtId="0" fontId="43" fillId="0" borderId="22" xfId="0" applyFont="1" applyBorder="1" applyAlignment="1">
      <alignment/>
    </xf>
    <xf numFmtId="43" fontId="42" fillId="0" borderId="22" xfId="38" applyFont="1" applyBorder="1" applyAlignment="1">
      <alignment/>
    </xf>
    <xf numFmtId="43" fontId="42" fillId="0" borderId="19" xfId="38" applyFont="1" applyBorder="1" applyAlignment="1">
      <alignment/>
    </xf>
    <xf numFmtId="43" fontId="42" fillId="0" borderId="27" xfId="38" applyFont="1" applyBorder="1" applyAlignment="1">
      <alignment/>
    </xf>
    <xf numFmtId="43" fontId="42" fillId="0" borderId="23" xfId="38" applyFont="1" applyBorder="1" applyAlignment="1">
      <alignment/>
    </xf>
    <xf numFmtId="0" fontId="42" fillId="0" borderId="14" xfId="0" applyFont="1" applyBorder="1" applyAlignment="1">
      <alignment/>
    </xf>
    <xf numFmtId="43" fontId="42" fillId="0" borderId="14" xfId="38" applyFont="1" applyBorder="1" applyAlignment="1">
      <alignment/>
    </xf>
    <xf numFmtId="43" fontId="42" fillId="0" borderId="0" xfId="38" applyFont="1" applyBorder="1" applyAlignment="1">
      <alignment/>
    </xf>
    <xf numFmtId="43" fontId="42" fillId="0" borderId="16" xfId="38" applyFont="1" applyBorder="1" applyAlignment="1">
      <alignment/>
    </xf>
    <xf numFmtId="0" fontId="44" fillId="0" borderId="24" xfId="0" applyFont="1" applyBorder="1" applyAlignment="1">
      <alignment horizontal="center"/>
    </xf>
    <xf numFmtId="43" fontId="42" fillId="0" borderId="25" xfId="38" applyFont="1" applyBorder="1" applyAlignment="1">
      <alignment/>
    </xf>
    <xf numFmtId="43" fontId="42" fillId="0" borderId="21" xfId="38" applyFont="1" applyBorder="1" applyAlignment="1">
      <alignment/>
    </xf>
    <xf numFmtId="0" fontId="42" fillId="0" borderId="0" xfId="0" applyFont="1" applyAlignment="1">
      <alignment horizontal="center"/>
    </xf>
    <xf numFmtId="43" fontId="36" fillId="0" borderId="0" xfId="38" applyFont="1" applyAlignment="1">
      <alignment/>
    </xf>
    <xf numFmtId="0" fontId="38" fillId="0" borderId="0" xfId="0" applyFont="1" applyAlignment="1">
      <alignment/>
    </xf>
    <xf numFmtId="15" fontId="27" fillId="0" borderId="26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43" fontId="28" fillId="0" borderId="26" xfId="38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15" fontId="27" fillId="0" borderId="26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/>
    </xf>
    <xf numFmtId="0" fontId="42" fillId="0" borderId="26" xfId="0" applyFont="1" applyBorder="1" applyAlignment="1">
      <alignment/>
    </xf>
    <xf numFmtId="43" fontId="27" fillId="0" borderId="0" xfId="0" applyNumberFormat="1" applyFont="1" applyAlignment="1">
      <alignment/>
    </xf>
    <xf numFmtId="43" fontId="27" fillId="36" borderId="26" xfId="38" applyFont="1" applyFill="1" applyBorder="1" applyAlignment="1">
      <alignment horizontal="center" vertical="center"/>
    </xf>
    <xf numFmtId="43" fontId="27" fillId="36" borderId="26" xfId="38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8" xfId="0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3" fontId="28" fillId="0" borderId="35" xfId="38" applyFont="1" applyBorder="1" applyAlignment="1">
      <alignment/>
    </xf>
    <xf numFmtId="43" fontId="27" fillId="0" borderId="26" xfId="38" applyFont="1" applyBorder="1" applyAlignment="1">
      <alignment horizontal="center"/>
    </xf>
    <xf numFmtId="0" fontId="29" fillId="0" borderId="26" xfId="0" applyFont="1" applyBorder="1" applyAlignment="1">
      <alignment horizontal="left"/>
    </xf>
    <xf numFmtId="15" fontId="27" fillId="36" borderId="26" xfId="0" applyNumberFormat="1" applyFont="1" applyFill="1" applyBorder="1" applyAlignment="1">
      <alignment horizontal="center"/>
    </xf>
    <xf numFmtId="0" fontId="27" fillId="36" borderId="26" xfId="0" applyFont="1" applyFill="1" applyBorder="1" applyAlignment="1">
      <alignment horizontal="left"/>
    </xf>
    <xf numFmtId="43" fontId="27" fillId="36" borderId="26" xfId="38" applyFont="1" applyFill="1" applyBorder="1" applyAlignment="1">
      <alignment horizontal="center"/>
    </xf>
    <xf numFmtId="0" fontId="27" fillId="36" borderId="26" xfId="0" applyFont="1" applyFill="1" applyBorder="1" applyAlignment="1">
      <alignment/>
    </xf>
    <xf numFmtId="0" fontId="27" fillId="36" borderId="26" xfId="0" applyFont="1" applyFill="1" applyBorder="1" applyAlignment="1">
      <alignment horizontal="center"/>
    </xf>
    <xf numFmtId="43" fontId="27" fillId="0" borderId="13" xfId="38" applyFont="1" applyBorder="1" applyAlignment="1">
      <alignment/>
    </xf>
    <xf numFmtId="0" fontId="27" fillId="0" borderId="0" xfId="51" applyFont="1">
      <alignment/>
      <protection/>
    </xf>
    <xf numFmtId="43" fontId="27" fillId="0" borderId="0" xfId="38" applyFont="1" applyAlignment="1">
      <alignment horizontal="left"/>
    </xf>
    <xf numFmtId="0" fontId="29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28" fillId="0" borderId="0" xfId="51" applyFont="1">
      <alignment/>
      <protection/>
    </xf>
    <xf numFmtId="43" fontId="27" fillId="0" borderId="12" xfId="38" applyFont="1" applyBorder="1" applyAlignment="1">
      <alignment/>
    </xf>
    <xf numFmtId="43" fontId="27" fillId="0" borderId="0" xfId="51" applyNumberFormat="1" applyFont="1">
      <alignment/>
      <protection/>
    </xf>
    <xf numFmtId="43" fontId="28" fillId="0" borderId="20" xfId="38" applyFont="1" applyBorder="1" applyAlignment="1">
      <alignment/>
    </xf>
    <xf numFmtId="0" fontId="36" fillId="0" borderId="0" xfId="51" applyFont="1">
      <alignment/>
      <protection/>
    </xf>
    <xf numFmtId="0" fontId="47" fillId="0" borderId="0" xfId="51" applyFont="1">
      <alignment/>
      <protection/>
    </xf>
    <xf numFmtId="198" fontId="36" fillId="0" borderId="0" xfId="42" applyFont="1" applyAlignment="1">
      <alignment/>
    </xf>
    <xf numFmtId="198" fontId="36" fillId="0" borderId="0" xfId="51" applyNumberFormat="1" applyFont="1">
      <alignment/>
      <protection/>
    </xf>
    <xf numFmtId="0" fontId="38" fillId="0" borderId="0" xfId="51" applyFont="1">
      <alignment/>
      <protection/>
    </xf>
    <xf numFmtId="43" fontId="38" fillId="0" borderId="12" xfId="51" applyNumberFormat="1" applyFont="1" applyBorder="1" applyAlignment="1">
      <alignment horizontal="center"/>
      <protection/>
    </xf>
    <xf numFmtId="198" fontId="36" fillId="0" borderId="13" xfId="42" applyFont="1" applyBorder="1" applyAlignment="1">
      <alignment/>
    </xf>
    <xf numFmtId="43" fontId="36" fillId="0" borderId="0" xfId="51" applyNumberFormat="1" applyFont="1">
      <alignment/>
      <protection/>
    </xf>
    <xf numFmtId="198" fontId="38" fillId="0" borderId="12" xfId="51" applyNumberFormat="1" applyFont="1" applyBorder="1">
      <alignment/>
      <protection/>
    </xf>
    <xf numFmtId="198" fontId="36" fillId="0" borderId="0" xfId="42" applyFont="1" applyAlignment="1">
      <alignment/>
    </xf>
    <xf numFmtId="49" fontId="36" fillId="0" borderId="0" xfId="42" applyNumberFormat="1" applyFont="1" applyAlignment="1">
      <alignment/>
    </xf>
    <xf numFmtId="0" fontId="36" fillId="0" borderId="0" xfId="51" applyFont="1" applyAlignment="1">
      <alignment/>
      <protection/>
    </xf>
    <xf numFmtId="198" fontId="36" fillId="0" borderId="0" xfId="42" applyFont="1" applyAlignment="1">
      <alignment horizontal="left"/>
    </xf>
    <xf numFmtId="49" fontId="36" fillId="0" borderId="0" xfId="42" applyNumberFormat="1" applyFont="1" applyAlignment="1">
      <alignment horizontal="left"/>
    </xf>
    <xf numFmtId="0" fontId="27" fillId="0" borderId="10" xfId="0" applyFont="1" applyBorder="1" applyAlignment="1">
      <alignment/>
    </xf>
    <xf numFmtId="43" fontId="27" fillId="0" borderId="0" xfId="0" applyNumberFormat="1" applyFont="1" applyBorder="1" applyAlignment="1">
      <alignment/>
    </xf>
    <xf numFmtId="0" fontId="29" fillId="0" borderId="0" xfId="0" applyFont="1" applyAlignment="1">
      <alignment horizontal="center"/>
    </xf>
    <xf numFmtId="43" fontId="27" fillId="0" borderId="14" xfId="41" applyFont="1" applyBorder="1" applyAlignment="1">
      <alignment horizontal="center"/>
    </xf>
    <xf numFmtId="43" fontId="27" fillId="0" borderId="10" xfId="41" applyFont="1" applyBorder="1" applyAlignment="1">
      <alignment horizontal="center"/>
    </xf>
    <xf numFmtId="43" fontId="28" fillId="0" borderId="25" xfId="41" applyFont="1" applyBorder="1" applyAlignment="1">
      <alignment horizontal="center"/>
    </xf>
    <xf numFmtId="43" fontId="27" fillId="0" borderId="18" xfId="41" applyFont="1" applyBorder="1" applyAlignment="1">
      <alignment horizontal="center"/>
    </xf>
    <xf numFmtId="43" fontId="27" fillId="0" borderId="16" xfId="41" applyFont="1" applyBorder="1" applyAlignment="1">
      <alignment horizontal="center"/>
    </xf>
    <xf numFmtId="0" fontId="28" fillId="0" borderId="28" xfId="0" applyFont="1" applyBorder="1" applyAlignment="1">
      <alignment/>
    </xf>
    <xf numFmtId="43" fontId="27" fillId="0" borderId="18" xfId="41" applyNumberFormat="1" applyFont="1" applyBorder="1" applyAlignment="1">
      <alignment horizontal="center"/>
    </xf>
    <xf numFmtId="43" fontId="27" fillId="0" borderId="0" xfId="41" applyFont="1" applyAlignment="1">
      <alignment horizontal="center"/>
    </xf>
    <xf numFmtId="43" fontId="33" fillId="0" borderId="11" xfId="41" applyFont="1" applyBorder="1" applyAlignment="1">
      <alignment horizontal="center"/>
    </xf>
    <xf numFmtId="43" fontId="31" fillId="0" borderId="0" xfId="41" applyFont="1" applyBorder="1" applyAlignment="1">
      <alignment/>
    </xf>
    <xf numFmtId="43" fontId="27" fillId="0" borderId="0" xfId="4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9" fillId="0" borderId="0" xfId="49" applyFont="1" applyAlignment="1">
      <alignment horizontal="center"/>
      <protection/>
    </xf>
    <xf numFmtId="0" fontId="33" fillId="0" borderId="0" xfId="49" applyFont="1" applyAlignment="1">
      <alignment horizontal="center"/>
      <protection/>
    </xf>
    <xf numFmtId="0" fontId="36" fillId="0" borderId="14" xfId="49" applyFont="1" applyBorder="1" applyAlignment="1">
      <alignment horizontal="center"/>
      <protection/>
    </xf>
    <xf numFmtId="0" fontId="36" fillId="0" borderId="0" xfId="49" applyFont="1" applyBorder="1" applyAlignment="1">
      <alignment horizontal="center"/>
      <protection/>
    </xf>
    <xf numFmtId="0" fontId="36" fillId="0" borderId="38" xfId="49" applyFont="1" applyBorder="1" applyAlignment="1">
      <alignment horizontal="center"/>
      <protection/>
    </xf>
    <xf numFmtId="0" fontId="36" fillId="0" borderId="39" xfId="49" applyFont="1" applyBorder="1" applyAlignment="1">
      <alignment horizontal="center"/>
      <protection/>
    </xf>
    <xf numFmtId="0" fontId="38" fillId="0" borderId="0" xfId="49" applyFont="1" applyAlignment="1">
      <alignment horizontal="center"/>
      <protection/>
    </xf>
    <xf numFmtId="206" fontId="36" fillId="0" borderId="26" xfId="40" applyNumberFormat="1" applyFont="1" applyBorder="1" applyAlignment="1">
      <alignment horizontal="center"/>
    </xf>
    <xf numFmtId="206" fontId="36" fillId="0" borderId="26" xfId="4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16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43" fontId="42" fillId="0" borderId="15" xfId="38" applyFont="1" applyBorder="1" applyAlignment="1">
      <alignment horizontal="center" vertical="center" wrapText="1"/>
    </xf>
    <xf numFmtId="43" fontId="42" fillId="0" borderId="18" xfId="38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3" fontId="42" fillId="0" borderId="26" xfId="38" applyFont="1" applyBorder="1" applyAlignment="1">
      <alignment horizontal="center"/>
    </xf>
    <xf numFmtId="188" fontId="42" fillId="0" borderId="26" xfId="0" applyNumberFormat="1" applyFont="1" applyBorder="1" applyAlignment="1">
      <alignment horizontal="center"/>
    </xf>
    <xf numFmtId="188" fontId="42" fillId="0" borderId="24" xfId="0" applyNumberFormat="1" applyFont="1" applyBorder="1" applyAlignment="1">
      <alignment horizontal="center"/>
    </xf>
    <xf numFmtId="188" fontId="42" fillId="0" borderId="30" xfId="0" applyNumberFormat="1" applyFont="1" applyBorder="1" applyAlignment="1">
      <alignment horizontal="center"/>
    </xf>
    <xf numFmtId="188" fontId="42" fillId="0" borderId="15" xfId="0" applyNumberFormat="1" applyFont="1" applyBorder="1" applyAlignment="1">
      <alignment horizontal="center" vertical="center" wrapText="1"/>
    </xf>
    <xf numFmtId="188" fontId="42" fillId="0" borderId="18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29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7" fillId="0" borderId="30" xfId="0" applyFont="1" applyBorder="1" applyAlignment="1">
      <alignment horizontal="center" vertical="center" wrapText="1"/>
    </xf>
    <xf numFmtId="43" fontId="27" fillId="0" borderId="26" xfId="40" applyFont="1" applyBorder="1" applyAlignment="1">
      <alignment horizontal="center"/>
    </xf>
    <xf numFmtId="43" fontId="27" fillId="0" borderId="26" xfId="4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8" fillId="0" borderId="0" xfId="51" applyFont="1" applyAlignment="1">
      <alignment horizontal="center"/>
      <protection/>
    </xf>
    <xf numFmtId="0" fontId="38" fillId="0" borderId="0" xfId="51" applyFont="1" applyAlignment="1">
      <alignment horizontal="center"/>
      <protection/>
    </xf>
    <xf numFmtId="0" fontId="27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8" borderId="26" xfId="0" applyFont="1" applyFill="1" applyBorder="1" applyAlignment="1">
      <alignment horizontal="center" vertical="center" wrapText="1"/>
    </xf>
    <xf numFmtId="188" fontId="27" fillId="0" borderId="26" xfId="0" applyNumberFormat="1" applyFont="1" applyBorder="1" applyAlignment="1">
      <alignment horizontal="center" vertical="center" wrapText="1"/>
    </xf>
    <xf numFmtId="0" fontId="27" fillId="9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188" fontId="5" fillId="0" borderId="15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0" borderId="0" xfId="0" applyFont="1" applyAlignment="1">
      <alignment horizontal="center"/>
    </xf>
    <xf numFmtId="188" fontId="20" fillId="0" borderId="26" xfId="0" applyNumberFormat="1" applyFont="1" applyBorder="1" applyAlignment="1">
      <alignment horizontal="center"/>
    </xf>
    <xf numFmtId="188" fontId="20" fillId="0" borderId="24" xfId="0" applyNumberFormat="1" applyFont="1" applyBorder="1" applyAlignment="1">
      <alignment horizontal="center"/>
    </xf>
    <xf numFmtId="188" fontId="20" fillId="0" borderId="30" xfId="0" applyNumberFormat="1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เครื่องหมายจุลภาค_งบการเงินปี53อบตบางสวน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งบการเงินปี53อบต." xfId="50"/>
    <cellStyle name="ปกติ_งบการเงินปี53อบตบางสวน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45</xdr:row>
      <xdr:rowOff>104775</xdr:rowOff>
    </xdr:from>
    <xdr:to>
      <xdr:col>4</xdr:col>
      <xdr:colOff>1390650</xdr:colOff>
      <xdr:row>48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9020175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1466850</xdr:colOff>
      <xdr:row>52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486900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47</xdr:row>
      <xdr:rowOff>171450</xdr:rowOff>
    </xdr:from>
    <xdr:to>
      <xdr:col>3</xdr:col>
      <xdr:colOff>123825</xdr:colOff>
      <xdr:row>52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496425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47</xdr:row>
      <xdr:rowOff>171450</xdr:rowOff>
    </xdr:from>
    <xdr:to>
      <xdr:col>4</xdr:col>
      <xdr:colOff>1343025</xdr:colOff>
      <xdr:row>52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496425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180975</xdr:rowOff>
    </xdr:from>
    <xdr:to>
      <xdr:col>5</xdr:col>
      <xdr:colOff>0</xdr:colOff>
      <xdr:row>27</xdr:row>
      <xdr:rowOff>247650</xdr:rowOff>
    </xdr:to>
    <xdr:sp>
      <xdr:nvSpPr>
        <xdr:cNvPr id="1" name="Rectangle 3"/>
        <xdr:cNvSpPr>
          <a:spLocks/>
        </xdr:cNvSpPr>
      </xdr:nvSpPr>
      <xdr:spPr>
        <a:xfrm>
          <a:off x="110966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9917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9917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9917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9917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0773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046797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0773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0773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180975</xdr:rowOff>
    </xdr:from>
    <xdr:to>
      <xdr:col>4</xdr:col>
      <xdr:colOff>0</xdr:colOff>
      <xdr:row>27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991725" y="66675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1</xdr:col>
      <xdr:colOff>38100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00100"/>
          <a:ext cx="1666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809625</xdr:colOff>
      <xdr:row>3</xdr:row>
      <xdr:rowOff>28575</xdr:rowOff>
    </xdr:from>
    <xdr:ext cx="942975" cy="219075"/>
    <xdr:sp>
      <xdr:nvSpPr>
        <xdr:cNvPr id="2" name="Text Box 2"/>
        <xdr:cNvSpPr txBox="1">
          <a:spLocks noChangeArrowheads="1"/>
        </xdr:cNvSpPr>
      </xdr:nvSpPr>
      <xdr:spPr>
        <a:xfrm>
          <a:off x="809625" y="8096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47625</xdr:rowOff>
    </xdr:from>
    <xdr:ext cx="914400" cy="266700"/>
    <xdr:sp>
      <xdr:nvSpPr>
        <xdr:cNvPr id="3" name="Text Box 3"/>
        <xdr:cNvSpPr txBox="1">
          <a:spLocks noChangeArrowheads="1"/>
        </xdr:cNvSpPr>
      </xdr:nvSpPr>
      <xdr:spPr>
        <a:xfrm>
          <a:off x="0" y="10763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1</xdr:col>
      <xdr:colOff>495300</xdr:colOff>
      <xdr:row>31</xdr:row>
      <xdr:rowOff>9525</xdr:rowOff>
    </xdr:from>
    <xdr:to>
      <xdr:col>3</xdr:col>
      <xdr:colOff>390525</xdr:colOff>
      <xdr:row>34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152650" y="7038975"/>
          <a:ext cx="13716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1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6</xdr:col>
      <xdr:colOff>342900</xdr:colOff>
      <xdr:row>31</xdr:row>
      <xdr:rowOff>9525</xdr:rowOff>
    </xdr:from>
    <xdr:to>
      <xdr:col>8</xdr:col>
      <xdr:colOff>333375</xdr:colOff>
      <xdr:row>34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6019800" y="7038975"/>
          <a:ext cx="14763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1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9</xdr:col>
      <xdr:colOff>714375</xdr:colOff>
      <xdr:row>31</xdr:row>
      <xdr:rowOff>19050</xdr:rowOff>
    </xdr:from>
    <xdr:to>
      <xdr:col>12</xdr:col>
      <xdr:colOff>0</xdr:colOff>
      <xdr:row>34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8601075" y="7048500"/>
          <a:ext cx="1609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1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95250</xdr:rowOff>
    </xdr:from>
    <xdr:to>
      <xdr:col>2</xdr:col>
      <xdr:colOff>476250</xdr:colOff>
      <xdr:row>35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9458325"/>
          <a:ext cx="16954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447675</xdr:colOff>
      <xdr:row>32</xdr:row>
      <xdr:rowOff>95250</xdr:rowOff>
    </xdr:from>
    <xdr:to>
      <xdr:col>5</xdr:col>
      <xdr:colOff>342900</xdr:colOff>
      <xdr:row>36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666875" y="9458325"/>
          <a:ext cx="22574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5</xdr:col>
      <xdr:colOff>247650</xdr:colOff>
      <xdr:row>32</xdr:row>
      <xdr:rowOff>95250</xdr:rowOff>
    </xdr:from>
    <xdr:to>
      <xdr:col>7</xdr:col>
      <xdr:colOff>1104900</xdr:colOff>
      <xdr:row>35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3829050" y="9458325"/>
          <a:ext cx="22764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0</xdr:rowOff>
    </xdr:from>
    <xdr:to>
      <xdr:col>4</xdr:col>
      <xdr:colOff>1276350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1020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2438400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90850" y="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62600" y="0"/>
          <a:ext cx="255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นายสวิส  มุ่งกลาง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723900</xdr:colOff>
      <xdr:row>24</xdr:row>
      <xdr:rowOff>47625</xdr:rowOff>
    </xdr:from>
    <xdr:to>
      <xdr:col>4</xdr:col>
      <xdr:colOff>1276350</xdr:colOff>
      <xdr:row>26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5410200" y="6238875"/>
          <a:ext cx="1981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27</xdr:row>
      <xdr:rowOff>28575</xdr:rowOff>
    </xdr:from>
    <xdr:to>
      <xdr:col>1</xdr:col>
      <xdr:colOff>1638300</xdr:colOff>
      <xdr:row>30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209550" y="70770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หัวหน้าส่วนการคลัง</a:t>
          </a:r>
        </a:p>
      </xdr:txBody>
    </xdr:sp>
    <xdr:clientData/>
  </xdr:twoCellAnchor>
  <xdr:twoCellAnchor>
    <xdr:from>
      <xdr:col>1</xdr:col>
      <xdr:colOff>2438400</xdr:colOff>
      <xdr:row>27</xdr:row>
      <xdr:rowOff>19050</xdr:rowOff>
    </xdr:from>
    <xdr:to>
      <xdr:col>3</xdr:col>
      <xdr:colOff>285750</xdr:colOff>
      <xdr:row>30</xdr:row>
      <xdr:rowOff>180975</xdr:rowOff>
    </xdr:to>
    <xdr:sp>
      <xdr:nvSpPr>
        <xdr:cNvPr id="7" name="Rectangle 7"/>
        <xdr:cNvSpPr>
          <a:spLocks/>
        </xdr:cNvSpPr>
      </xdr:nvSpPr>
      <xdr:spPr>
        <a:xfrm>
          <a:off x="2990850" y="706755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876300</xdr:colOff>
      <xdr:row>27</xdr:row>
      <xdr:rowOff>28575</xdr:rowOff>
    </xdr:from>
    <xdr:to>
      <xdr:col>6</xdr:col>
      <xdr:colOff>247650</xdr:colOff>
      <xdr:row>31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5562600" y="7077075"/>
          <a:ext cx="25527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นายสวิส  มุ่งกลาง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95250</xdr:rowOff>
    </xdr:from>
    <xdr:to>
      <xdr:col>1</xdr:col>
      <xdr:colOff>2066925</xdr:colOff>
      <xdr:row>22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61925" y="4552950"/>
          <a:ext cx="19050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1762125</xdr:colOff>
      <xdr:row>19</xdr:row>
      <xdr:rowOff>95250</xdr:rowOff>
    </xdr:from>
    <xdr:to>
      <xdr:col>3</xdr:col>
      <xdr:colOff>495300</xdr:colOff>
      <xdr:row>23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762125" y="4552950"/>
          <a:ext cx="22574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266700</xdr:colOff>
      <xdr:row>19</xdr:row>
      <xdr:rowOff>95250</xdr:rowOff>
    </xdr:from>
    <xdr:to>
      <xdr:col>6</xdr:col>
      <xdr:colOff>76200</xdr:colOff>
      <xdr:row>22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790950" y="4552950"/>
          <a:ext cx="22764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161925</xdr:colOff>
      <xdr:row>65</xdr:row>
      <xdr:rowOff>171450</xdr:rowOff>
    </xdr:from>
    <xdr:to>
      <xdr:col>1</xdr:col>
      <xdr:colOff>2076450</xdr:colOff>
      <xdr:row>68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61925" y="16659225"/>
          <a:ext cx="1914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หัวหน้าส่วนการคลัง</a:t>
          </a:r>
        </a:p>
      </xdr:txBody>
    </xdr:sp>
    <xdr:clientData/>
  </xdr:twoCellAnchor>
  <xdr:twoCellAnchor>
    <xdr:from>
      <xdr:col>1</xdr:col>
      <xdr:colOff>1809750</xdr:colOff>
      <xdr:row>65</xdr:row>
      <xdr:rowOff>171450</xdr:rowOff>
    </xdr:from>
    <xdr:to>
      <xdr:col>3</xdr:col>
      <xdr:colOff>542925</xdr:colOff>
      <xdr:row>69</xdr:row>
      <xdr:rowOff>257175</xdr:rowOff>
    </xdr:to>
    <xdr:sp>
      <xdr:nvSpPr>
        <xdr:cNvPr id="5" name="Rectangle 5"/>
        <xdr:cNvSpPr>
          <a:spLocks/>
        </xdr:cNvSpPr>
      </xdr:nvSpPr>
      <xdr:spPr>
        <a:xfrm>
          <a:off x="1809750" y="16659225"/>
          <a:ext cx="22574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523875</xdr:colOff>
      <xdr:row>65</xdr:row>
      <xdr:rowOff>171450</xdr:rowOff>
    </xdr:from>
    <xdr:to>
      <xdr:col>6</xdr:col>
      <xdr:colOff>333375</xdr:colOff>
      <xdr:row>68</xdr:row>
      <xdr:rowOff>200025</xdr:rowOff>
    </xdr:to>
    <xdr:sp>
      <xdr:nvSpPr>
        <xdr:cNvPr id="6" name="Rectangle 6"/>
        <xdr:cNvSpPr>
          <a:spLocks/>
        </xdr:cNvSpPr>
      </xdr:nvSpPr>
      <xdr:spPr>
        <a:xfrm>
          <a:off x="4048125" y="16659225"/>
          <a:ext cx="22764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161925</xdr:colOff>
      <xdr:row>100</xdr:row>
      <xdr:rowOff>152400</xdr:rowOff>
    </xdr:from>
    <xdr:to>
      <xdr:col>1</xdr:col>
      <xdr:colOff>2228850</xdr:colOff>
      <xdr:row>103</xdr:row>
      <xdr:rowOff>238125</xdr:rowOff>
    </xdr:to>
    <xdr:sp>
      <xdr:nvSpPr>
        <xdr:cNvPr id="7" name="Rectangle 7"/>
        <xdr:cNvSpPr>
          <a:spLocks/>
        </xdr:cNvSpPr>
      </xdr:nvSpPr>
      <xdr:spPr>
        <a:xfrm>
          <a:off x="161925" y="25574625"/>
          <a:ext cx="2066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หัวหน้าส่วนการคลัง</a:t>
          </a:r>
        </a:p>
      </xdr:txBody>
    </xdr:sp>
    <xdr:clientData/>
  </xdr:twoCellAnchor>
  <xdr:twoCellAnchor>
    <xdr:from>
      <xdr:col>1</xdr:col>
      <xdr:colOff>2076450</xdr:colOff>
      <xdr:row>100</xdr:row>
      <xdr:rowOff>142875</xdr:rowOff>
    </xdr:from>
    <xdr:to>
      <xdr:col>3</xdr:col>
      <xdr:colOff>809625</xdr:colOff>
      <xdr:row>103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2076450" y="25565100"/>
          <a:ext cx="225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866775</xdr:colOff>
      <xdr:row>100</xdr:row>
      <xdr:rowOff>152400</xdr:rowOff>
    </xdr:from>
    <xdr:to>
      <xdr:col>6</xdr:col>
      <xdr:colOff>676275</xdr:colOff>
      <xdr:row>104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4391025" y="25574625"/>
          <a:ext cx="22764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466725</xdr:colOff>
      <xdr:row>108</xdr:row>
      <xdr:rowOff>0</xdr:rowOff>
    </xdr:from>
    <xdr:to>
      <xdr:col>6</xdr:col>
      <xdr:colOff>276225</xdr:colOff>
      <xdr:row>108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990975" y="27708225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1809750</xdr:colOff>
      <xdr:row>108</xdr:row>
      <xdr:rowOff>0</xdr:rowOff>
    </xdr:from>
    <xdr:to>
      <xdr:col>3</xdr:col>
      <xdr:colOff>542925</xdr:colOff>
      <xdr:row>108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809750" y="27708225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1</xdr:col>
      <xdr:colOff>161925</xdr:colOff>
      <xdr:row>108</xdr:row>
      <xdr:rowOff>0</xdr:rowOff>
    </xdr:from>
    <xdr:to>
      <xdr:col>1</xdr:col>
      <xdr:colOff>1857375</xdr:colOff>
      <xdr:row>108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61925" y="27708225"/>
          <a:ext cx="1695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62025"/>
          <a:ext cx="17430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1038225</xdr:colOff>
      <xdr:row>4</xdr:row>
      <xdr:rowOff>66675</xdr:rowOff>
    </xdr:from>
    <xdr:ext cx="666750" cy="200025"/>
    <xdr:sp>
      <xdr:nvSpPr>
        <xdr:cNvPr id="2" name="Text Box 2"/>
        <xdr:cNvSpPr txBox="1">
          <a:spLocks noChangeArrowheads="1"/>
        </xdr:cNvSpPr>
      </xdr:nvSpPr>
      <xdr:spPr>
        <a:xfrm>
          <a:off x="1038225" y="10096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200025</xdr:rowOff>
    </xdr:from>
    <xdr:ext cx="914400" cy="304800"/>
    <xdr:sp>
      <xdr:nvSpPr>
        <xdr:cNvPr id="3" name="Text Box 3"/>
        <xdr:cNvSpPr txBox="1">
          <a:spLocks noChangeArrowheads="1"/>
        </xdr:cNvSpPr>
      </xdr:nvSpPr>
      <xdr:spPr>
        <a:xfrm>
          <a:off x="0" y="11430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1504950</xdr:colOff>
      <xdr:row>37</xdr:row>
      <xdr:rowOff>66675</xdr:rowOff>
    </xdr:from>
    <xdr:to>
      <xdr:col>2</xdr:col>
      <xdr:colOff>552450</xdr:colOff>
      <xdr:row>40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1504950" y="7639050"/>
          <a:ext cx="1590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</a:rPr>
            <a:t>     ( นางสุภาภรณ์  การถาง)
</a:t>
          </a: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5</xdr:col>
      <xdr:colOff>495300</xdr:colOff>
      <xdr:row>37</xdr:row>
      <xdr:rowOff>47625</xdr:rowOff>
    </xdr:from>
    <xdr:to>
      <xdr:col>8</xdr:col>
      <xdr:colOff>142875</xdr:colOff>
      <xdr:row>41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181600" y="7620000"/>
          <a:ext cx="1647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1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12</xdr:col>
      <xdr:colOff>104775</xdr:colOff>
      <xdr:row>37</xdr:row>
      <xdr:rowOff>66675</xdr:rowOff>
    </xdr:from>
    <xdr:to>
      <xdr:col>15</xdr:col>
      <xdr:colOff>180975</xdr:colOff>
      <xdr:row>40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9458325" y="7639050"/>
          <a:ext cx="20764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1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30</xdr:row>
      <xdr:rowOff>76200</xdr:rowOff>
    </xdr:from>
    <xdr:to>
      <xdr:col>1</xdr:col>
      <xdr:colOff>2981325</xdr:colOff>
      <xdr:row>33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409700" y="7391400"/>
          <a:ext cx="1695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 หัวหน้าส่วนการคลัง</a:t>
          </a:r>
        </a:p>
      </xdr:txBody>
    </xdr:sp>
    <xdr:clientData/>
  </xdr:twoCellAnchor>
  <xdr:twoCellAnchor>
    <xdr:from>
      <xdr:col>3</xdr:col>
      <xdr:colOff>438150</xdr:colOff>
      <xdr:row>30</xdr:row>
      <xdr:rowOff>76200</xdr:rowOff>
    </xdr:from>
    <xdr:to>
      <xdr:col>4</xdr:col>
      <xdr:colOff>1466850</xdr:colOff>
      <xdr:row>34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4638675" y="7391400"/>
          <a:ext cx="22574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2305050</xdr:colOff>
      <xdr:row>30</xdr:row>
      <xdr:rowOff>76200</xdr:rowOff>
    </xdr:from>
    <xdr:to>
      <xdr:col>6</xdr:col>
      <xdr:colOff>676275</xdr:colOff>
      <xdr:row>33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7734300" y="7391400"/>
          <a:ext cx="25812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0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55</xdr:row>
      <xdr:rowOff>247650</xdr:rowOff>
    </xdr:from>
    <xdr:to>
      <xdr:col>2</xdr:col>
      <xdr:colOff>2657475</xdr:colOff>
      <xdr:row>59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228725" y="13315950"/>
          <a:ext cx="21812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2</xdr:col>
      <xdr:colOff>2752725</xdr:colOff>
      <xdr:row>56</xdr:row>
      <xdr:rowOff>19050</xdr:rowOff>
    </xdr:from>
    <xdr:to>
      <xdr:col>5</xdr:col>
      <xdr:colOff>495300</xdr:colOff>
      <xdr:row>60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505200" y="13335000"/>
          <a:ext cx="2781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5</xdr:col>
      <xdr:colOff>762000</xdr:colOff>
      <xdr:row>56</xdr:row>
      <xdr:rowOff>0</xdr:rowOff>
    </xdr:from>
    <xdr:to>
      <xdr:col>8</xdr:col>
      <xdr:colOff>695325</xdr:colOff>
      <xdr:row>59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6553200" y="13315950"/>
          <a:ext cx="2609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23</xdr:row>
      <xdr:rowOff>200025</xdr:rowOff>
    </xdr:from>
    <xdr:to>
      <xdr:col>3</xdr:col>
      <xdr:colOff>809625</xdr:colOff>
      <xdr:row>27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1638300" y="5924550"/>
          <a:ext cx="2400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 หัวหน้าส่วนการคลัง</a:t>
          </a:r>
        </a:p>
      </xdr:txBody>
    </xdr:sp>
    <xdr:clientData/>
  </xdr:twoCellAnchor>
  <xdr:twoCellAnchor>
    <xdr:from>
      <xdr:col>5</xdr:col>
      <xdr:colOff>0</xdr:colOff>
      <xdr:row>23</xdr:row>
      <xdr:rowOff>190500</xdr:rowOff>
    </xdr:from>
    <xdr:to>
      <xdr:col>7</xdr:col>
      <xdr:colOff>390525</xdr:colOff>
      <xdr:row>28</xdr:row>
      <xdr:rowOff>38100</xdr:rowOff>
    </xdr:to>
    <xdr:sp>
      <xdr:nvSpPr>
        <xdr:cNvPr id="2" name="Rectangle 5"/>
        <xdr:cNvSpPr>
          <a:spLocks/>
        </xdr:cNvSpPr>
      </xdr:nvSpPr>
      <xdr:spPr>
        <a:xfrm>
          <a:off x="5029200" y="5915025"/>
          <a:ext cx="2162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8</xdr:col>
      <xdr:colOff>104775</xdr:colOff>
      <xdr:row>23</xdr:row>
      <xdr:rowOff>180975</xdr:rowOff>
    </xdr:from>
    <xdr:to>
      <xdr:col>11</xdr:col>
      <xdr:colOff>609600</xdr:colOff>
      <xdr:row>26</xdr:row>
      <xdr:rowOff>276225</xdr:rowOff>
    </xdr:to>
    <xdr:sp>
      <xdr:nvSpPr>
        <xdr:cNvPr id="3" name="Rectangle 6"/>
        <xdr:cNvSpPr>
          <a:spLocks/>
        </xdr:cNvSpPr>
      </xdr:nvSpPr>
      <xdr:spPr>
        <a:xfrm>
          <a:off x="7791450" y="5905500"/>
          <a:ext cx="30194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\&#3611;&#3633;&#3592;&#3592;&#3640;&#3610;&#3633;&#3609;\&#3591;&#3634;&#3609;&#3611;&#3637;%2054\&#3610;&#3633;&#3597;&#3594;&#3637;&#3611;&#3619;&#3632;&#3592;&#3635;&#3648;&#3604;&#3639;&#3629;&#3609;\&#3610;&#3633;&#3597;&#3594;&#3637;&#3611;&#3619;&#3632;&#3592;&#3635;&#3648;&#3604;&#3639;&#3629;&#3609;%20&#3585;&#3633;&#3609;&#3618;&#3634;&#3618;&#3609;%2025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มาตรฐาน"/>
      <sheetName val="ใบผ่านทั่วไป (2)"/>
      <sheetName val="งบทดลอง"/>
      <sheetName val="รายงานรับ-จ่ายเงินสด (3)"/>
      <sheetName val="กระดาษทำการงบทดลอง "/>
      <sheetName val="หมายเหตุประกอบงบทดลอง"/>
      <sheetName val="หมายเหตุประกอบงบ"/>
      <sheetName val="รายงานกระแสเงินสด"/>
      <sheetName val="กระดาษทำการกระทบยอด  "/>
      <sheetName val="งบกระทบยอดโครงการถ่ายโอน"/>
      <sheetName val="งบกระทบยอดเศรษฐกิจชุมชน"/>
      <sheetName val="งบกระทบยอดธกส.ออมทรัพย์"/>
      <sheetName val="งบกระทบยอดกรุงไทยกระแส"/>
      <sheetName val="งบกระทบยอดกรุงไทยออมทรัพย์"/>
      <sheetName val="เงินสะสม"/>
      <sheetName val="แนบจ่ายขาด"/>
      <sheetName val="รายจ่ายรอจ่าย "/>
      <sheetName val="รายจ่ายค้างจ่าย"/>
    </sheetNames>
    <sheetDataSet>
      <sheetData sheetId="2">
        <row r="9">
          <cell r="H9">
            <v>11886132.51</v>
          </cell>
        </row>
      </sheetData>
      <sheetData sheetId="4">
        <row r="8">
          <cell r="I8">
            <v>0</v>
          </cell>
        </row>
        <row r="9">
          <cell r="I9">
            <v>1361316.7199999997</v>
          </cell>
        </row>
        <row r="10">
          <cell r="I10">
            <v>8093889.31</v>
          </cell>
        </row>
        <row r="11">
          <cell r="I11">
            <v>2095164.1</v>
          </cell>
        </row>
        <row r="12">
          <cell r="I12">
            <v>316196.8</v>
          </cell>
        </row>
        <row r="13">
          <cell r="I13">
            <v>19565.579999999998</v>
          </cell>
        </row>
        <row r="14">
          <cell r="I14">
            <v>0</v>
          </cell>
        </row>
        <row r="15">
          <cell r="I15">
            <v>1956.69</v>
          </cell>
        </row>
        <row r="16">
          <cell r="I16">
            <v>712696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470666</v>
          </cell>
        </row>
        <row r="20">
          <cell r="I20">
            <v>2833054</v>
          </cell>
        </row>
        <row r="21">
          <cell r="I21">
            <v>102240</v>
          </cell>
        </row>
        <row r="22">
          <cell r="I22">
            <v>876240</v>
          </cell>
        </row>
        <row r="23">
          <cell r="I23">
            <v>2342914.75</v>
          </cell>
        </row>
        <row r="24">
          <cell r="I24">
            <v>1407915.41</v>
          </cell>
        </row>
        <row r="25">
          <cell r="I25">
            <v>911806.8500000001</v>
          </cell>
        </row>
        <row r="26">
          <cell r="I26">
            <v>132335.46</v>
          </cell>
        </row>
        <row r="27">
          <cell r="I27">
            <v>1153694.76</v>
          </cell>
        </row>
        <row r="28">
          <cell r="I28">
            <v>184540</v>
          </cell>
        </row>
        <row r="29">
          <cell r="I29">
            <v>448606</v>
          </cell>
        </row>
        <row r="30">
          <cell r="I30">
            <v>1476500</v>
          </cell>
        </row>
        <row r="31">
          <cell r="I31">
            <v>2290000</v>
          </cell>
        </row>
        <row r="32">
          <cell r="I32">
            <v>78000</v>
          </cell>
        </row>
        <row r="33">
          <cell r="I33">
            <v>0</v>
          </cell>
        </row>
        <row r="34">
          <cell r="I34">
            <v>288000</v>
          </cell>
        </row>
        <row r="35">
          <cell r="J35">
            <v>19081090.98</v>
          </cell>
        </row>
        <row r="36">
          <cell r="J36">
            <v>367497.07</v>
          </cell>
        </row>
        <row r="37">
          <cell r="J37">
            <v>99850.52</v>
          </cell>
        </row>
        <row r="38">
          <cell r="J38">
            <v>872188</v>
          </cell>
        </row>
        <row r="39">
          <cell r="J39">
            <v>0</v>
          </cell>
        </row>
        <row r="40">
          <cell r="J40">
            <v>146375</v>
          </cell>
        </row>
        <row r="41">
          <cell r="J41">
            <v>1000000</v>
          </cell>
        </row>
        <row r="42">
          <cell r="J42">
            <v>28892.800000000003</v>
          </cell>
        </row>
        <row r="43">
          <cell r="J43">
            <v>998656.3300000001</v>
          </cell>
        </row>
        <row r="44">
          <cell r="J44">
            <v>5002747.73</v>
          </cell>
        </row>
        <row r="45">
          <cell r="J45">
            <v>27597298.430000003</v>
          </cell>
        </row>
      </sheetData>
      <sheetData sheetId="6">
        <row r="4">
          <cell r="C4">
            <v>39.16</v>
          </cell>
        </row>
        <row r="7">
          <cell r="C7">
            <v>1500</v>
          </cell>
        </row>
        <row r="18">
          <cell r="C18">
            <v>8249.6</v>
          </cell>
        </row>
        <row r="20">
          <cell r="C20">
            <v>0</v>
          </cell>
        </row>
        <row r="24">
          <cell r="C24">
            <v>1069512.7200000002</v>
          </cell>
        </row>
        <row r="34">
          <cell r="C34">
            <v>0</v>
          </cell>
        </row>
        <row r="37">
          <cell r="C37">
            <v>0</v>
          </cell>
        </row>
        <row r="41">
          <cell r="C41">
            <v>510000</v>
          </cell>
        </row>
        <row r="58">
          <cell r="C58">
            <v>2470.8199999999997</v>
          </cell>
        </row>
        <row r="72">
          <cell r="C72">
            <v>21969.62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155"/>
  <sheetViews>
    <sheetView zoomScalePageLayoutView="0" workbookViewId="0" topLeftCell="A100">
      <selection activeCell="C107" sqref="C107"/>
    </sheetView>
  </sheetViews>
  <sheetFormatPr defaultColWidth="9.140625" defaultRowHeight="21.75"/>
  <cols>
    <col min="1" max="1" width="3.421875" style="89" customWidth="1"/>
    <col min="2" max="2" width="29.421875" style="89" customWidth="1"/>
    <col min="3" max="3" width="16.8515625" style="89" customWidth="1"/>
    <col min="4" max="4" width="14.28125" style="89" customWidth="1"/>
    <col min="5" max="6" width="15.7109375" style="89" customWidth="1"/>
    <col min="7" max="7" width="9.140625" style="89" customWidth="1"/>
    <col min="8" max="8" width="16.7109375" style="89" customWidth="1"/>
    <col min="9" max="16384" width="9.140625" style="89" customWidth="1"/>
  </cols>
  <sheetData>
    <row r="1" ht="18.75">
      <c r="E1" s="89" t="s">
        <v>681</v>
      </c>
    </row>
    <row r="2" ht="18.75">
      <c r="E2" s="89" t="s">
        <v>682</v>
      </c>
    </row>
    <row r="3" spans="2:6" ht="23.25">
      <c r="B3" s="575" t="s">
        <v>334</v>
      </c>
      <c r="C3" s="575"/>
      <c r="D3" s="575"/>
      <c r="E3" s="575"/>
      <c r="F3" s="575"/>
    </row>
    <row r="4" ht="18.75">
      <c r="B4" s="89" t="s">
        <v>333</v>
      </c>
    </row>
    <row r="5" spans="2:6" ht="18.75">
      <c r="B5" s="576" t="s">
        <v>329</v>
      </c>
      <c r="C5" s="577"/>
      <c r="D5" s="248" t="s">
        <v>330</v>
      </c>
      <c r="E5" s="179" t="s">
        <v>327</v>
      </c>
      <c r="F5" s="179" t="s">
        <v>328</v>
      </c>
    </row>
    <row r="6" spans="2:6" ht="18.75">
      <c r="B6" s="100"/>
      <c r="C6" s="249"/>
      <c r="D6" s="250"/>
      <c r="E6" s="159"/>
      <c r="F6" s="159"/>
    </row>
    <row r="7" spans="2:6" ht="18.75">
      <c r="B7" s="100" t="s">
        <v>688</v>
      </c>
      <c r="C7" s="249"/>
      <c r="D7" s="250"/>
      <c r="E7" s="159">
        <v>50126</v>
      </c>
      <c r="F7" s="159"/>
    </row>
    <row r="8" spans="2:6" ht="18.75">
      <c r="B8" s="100" t="s">
        <v>689</v>
      </c>
      <c r="C8" s="249"/>
      <c r="D8" s="250"/>
      <c r="E8" s="159">
        <v>146375</v>
      </c>
      <c r="F8" s="159"/>
    </row>
    <row r="9" spans="2:6" ht="18.75">
      <c r="B9" s="100"/>
      <c r="C9" s="249"/>
      <c r="D9" s="250"/>
      <c r="E9" s="159"/>
      <c r="F9" s="159"/>
    </row>
    <row r="10" spans="2:6" ht="18.75">
      <c r="B10" s="100" t="s">
        <v>690</v>
      </c>
      <c r="C10" s="249"/>
      <c r="D10" s="250">
        <v>700</v>
      </c>
      <c r="E10" s="159"/>
      <c r="F10" s="159">
        <v>196501</v>
      </c>
    </row>
    <row r="11" spans="2:6" ht="18.75">
      <c r="B11" s="100"/>
      <c r="C11" s="249"/>
      <c r="D11" s="250"/>
      <c r="E11" s="159"/>
      <c r="F11" s="159"/>
    </row>
    <row r="12" spans="2:6" ht="18.75">
      <c r="B12" s="100"/>
      <c r="C12" s="249"/>
      <c r="D12" s="250"/>
      <c r="E12" s="159"/>
      <c r="F12" s="159"/>
    </row>
    <row r="13" spans="2:6" ht="19.5" thickBot="1">
      <c r="B13" s="100"/>
      <c r="C13" s="249"/>
      <c r="D13" s="250"/>
      <c r="E13" s="213">
        <f>SUM(E7:E11)</f>
        <v>196501</v>
      </c>
      <c r="F13" s="213">
        <f>SUM(F10:F12)</f>
        <v>196501</v>
      </c>
    </row>
    <row r="14" spans="2:6" ht="19.5" thickTop="1">
      <c r="B14" s="100"/>
      <c r="C14" s="249"/>
      <c r="D14" s="250"/>
      <c r="E14" s="159"/>
      <c r="F14" s="159"/>
    </row>
    <row r="15" spans="2:6" ht="18.75">
      <c r="B15" s="100"/>
      <c r="C15" s="249"/>
      <c r="D15" s="250"/>
      <c r="E15" s="159"/>
      <c r="F15" s="159"/>
    </row>
    <row r="16" spans="2:6" ht="18.75">
      <c r="B16" s="100"/>
      <c r="C16" s="249"/>
      <c r="D16" s="250"/>
      <c r="E16" s="159"/>
      <c r="F16" s="159"/>
    </row>
    <row r="17" spans="2:6" ht="18.75">
      <c r="B17" s="100"/>
      <c r="C17" s="249"/>
      <c r="D17" s="250"/>
      <c r="E17" s="159"/>
      <c r="F17" s="159"/>
    </row>
    <row r="18" spans="2:6" ht="18.75">
      <c r="B18" s="100"/>
      <c r="C18" s="249"/>
      <c r="D18" s="250"/>
      <c r="E18" s="159"/>
      <c r="F18" s="159"/>
    </row>
    <row r="19" spans="2:6" ht="18.75">
      <c r="B19" s="100"/>
      <c r="C19" s="249"/>
      <c r="D19" s="250"/>
      <c r="E19" s="159"/>
      <c r="F19" s="159"/>
    </row>
    <row r="20" spans="2:6" ht="18.75">
      <c r="B20" s="100"/>
      <c r="C20" s="249"/>
      <c r="D20" s="250"/>
      <c r="E20" s="159"/>
      <c r="F20" s="159"/>
    </row>
    <row r="21" spans="2:6" ht="18.75">
      <c r="B21" s="100"/>
      <c r="C21" s="249"/>
      <c r="D21" s="250"/>
      <c r="E21" s="159"/>
      <c r="F21" s="159"/>
    </row>
    <row r="22" spans="2:6" ht="18.75">
      <c r="B22" s="100"/>
      <c r="C22" s="249"/>
      <c r="D22" s="250"/>
      <c r="E22" s="159"/>
      <c r="F22" s="159"/>
    </row>
    <row r="23" spans="2:6" ht="18.75">
      <c r="B23" s="100"/>
      <c r="C23" s="249"/>
      <c r="D23" s="250"/>
      <c r="E23" s="159"/>
      <c r="F23" s="159"/>
    </row>
    <row r="24" spans="2:6" ht="18.75">
      <c r="B24" s="100"/>
      <c r="C24" s="249"/>
      <c r="D24" s="250"/>
      <c r="E24" s="159"/>
      <c r="F24" s="159"/>
    </row>
    <row r="25" spans="2:6" ht="18.75">
      <c r="B25" s="104"/>
      <c r="C25" s="251"/>
      <c r="D25" s="252"/>
      <c r="E25" s="211"/>
      <c r="F25" s="211"/>
    </row>
    <row r="26" ht="18.75">
      <c r="B26" s="253" t="s">
        <v>678</v>
      </c>
    </row>
    <row r="27" ht="18.75">
      <c r="B27" s="89" t="s">
        <v>691</v>
      </c>
    </row>
    <row r="30" spans="2:6" ht="21">
      <c r="B30" s="254" t="s">
        <v>320</v>
      </c>
      <c r="C30" s="578" t="s">
        <v>63</v>
      </c>
      <c r="D30" s="579"/>
      <c r="E30" s="255" t="s">
        <v>64</v>
      </c>
      <c r="F30" s="255"/>
    </row>
    <row r="31" spans="2:6" ht="18.75">
      <c r="B31" s="94"/>
      <c r="C31" s="100"/>
      <c r="D31" s="249"/>
      <c r="E31" s="94"/>
      <c r="F31" s="94"/>
    </row>
    <row r="32" spans="2:6" ht="18.75">
      <c r="B32" s="256" t="s">
        <v>391</v>
      </c>
      <c r="C32" s="580" t="s">
        <v>683</v>
      </c>
      <c r="D32" s="581"/>
      <c r="E32" s="580" t="s">
        <v>391</v>
      </c>
      <c r="F32" s="582"/>
    </row>
    <row r="33" spans="2:6" ht="18.75">
      <c r="B33" s="257" t="s">
        <v>685</v>
      </c>
      <c r="C33" s="258" t="s">
        <v>684</v>
      </c>
      <c r="D33" s="259"/>
      <c r="E33" s="583" t="s">
        <v>685</v>
      </c>
      <c r="F33" s="584"/>
    </row>
    <row r="43" ht="24" customHeight="1">
      <c r="E43" s="89" t="s">
        <v>896</v>
      </c>
    </row>
    <row r="44" ht="18.75">
      <c r="E44" s="89" t="s">
        <v>682</v>
      </c>
    </row>
    <row r="45" spans="2:6" ht="23.25">
      <c r="B45" s="575" t="s">
        <v>334</v>
      </c>
      <c r="C45" s="575"/>
      <c r="D45" s="575"/>
      <c r="E45" s="575"/>
      <c r="F45" s="575"/>
    </row>
    <row r="46" ht="18.75">
      <c r="B46" s="89" t="s">
        <v>333</v>
      </c>
    </row>
    <row r="47" spans="2:6" ht="18.75">
      <c r="B47" s="576" t="s">
        <v>329</v>
      </c>
      <c r="C47" s="577"/>
      <c r="D47" s="248" t="s">
        <v>330</v>
      </c>
      <c r="E47" s="179" t="s">
        <v>327</v>
      </c>
      <c r="F47" s="179" t="s">
        <v>328</v>
      </c>
    </row>
    <row r="48" spans="2:6" ht="18.75">
      <c r="B48" s="100"/>
      <c r="C48" s="249"/>
      <c r="D48" s="250"/>
      <c r="E48" s="159"/>
      <c r="F48" s="159"/>
    </row>
    <row r="49" spans="2:6" ht="18.75">
      <c r="B49" s="100" t="s">
        <v>680</v>
      </c>
      <c r="C49" s="249"/>
      <c r="D49" s="250">
        <v>821</v>
      </c>
      <c r="E49" s="159">
        <v>14863590.98</v>
      </c>
      <c r="F49" s="159"/>
    </row>
    <row r="50" spans="2:6" ht="18.75">
      <c r="B50" s="100" t="s">
        <v>82</v>
      </c>
      <c r="C50" s="249"/>
      <c r="D50" s="250"/>
      <c r="E50" s="159">
        <v>3929500</v>
      </c>
      <c r="F50" s="159"/>
    </row>
    <row r="51" spans="2:6" ht="18.75">
      <c r="B51" s="100" t="s">
        <v>83</v>
      </c>
      <c r="C51" s="249"/>
      <c r="D51" s="250"/>
      <c r="E51" s="159">
        <v>288000</v>
      </c>
      <c r="F51" s="159"/>
    </row>
    <row r="52" spans="2:6" ht="18.75">
      <c r="B52" s="100"/>
      <c r="C52" s="249"/>
      <c r="D52" s="250"/>
      <c r="E52" s="159"/>
      <c r="F52" s="159"/>
    </row>
    <row r="53" spans="2:6" ht="18.75">
      <c r="B53" s="100"/>
      <c r="C53" s="249"/>
      <c r="D53" s="250"/>
      <c r="E53" s="159"/>
      <c r="F53" s="159"/>
    </row>
    <row r="54" spans="2:6" ht="18.75">
      <c r="B54" s="100" t="s">
        <v>679</v>
      </c>
      <c r="C54" s="249"/>
      <c r="D54" s="250"/>
      <c r="E54" s="159"/>
      <c r="F54" s="159">
        <v>12340513.23</v>
      </c>
    </row>
    <row r="55" spans="2:6" ht="18.75">
      <c r="B55" s="100" t="s">
        <v>84</v>
      </c>
      <c r="C55" s="249"/>
      <c r="D55" s="250"/>
      <c r="E55" s="159"/>
      <c r="F55" s="159">
        <v>288000</v>
      </c>
    </row>
    <row r="56" spans="2:6" ht="18.75">
      <c r="B56" s="100" t="s">
        <v>85</v>
      </c>
      <c r="C56" s="249"/>
      <c r="D56" s="250"/>
      <c r="E56" s="159"/>
      <c r="F56" s="159">
        <v>2368000</v>
      </c>
    </row>
    <row r="57" spans="2:6" ht="18.75">
      <c r="B57" s="100" t="s">
        <v>86</v>
      </c>
      <c r="C57" s="249"/>
      <c r="D57" s="250"/>
      <c r="E57" s="159"/>
      <c r="F57" s="159">
        <v>1561500</v>
      </c>
    </row>
    <row r="58" spans="2:6" ht="18.75">
      <c r="B58" s="100" t="s">
        <v>87</v>
      </c>
      <c r="C58" s="249"/>
      <c r="D58" s="250">
        <v>700</v>
      </c>
      <c r="E58" s="159"/>
      <c r="F58" s="159">
        <v>1892308.31</v>
      </c>
    </row>
    <row r="59" spans="2:6" ht="18.75">
      <c r="B59" s="100" t="s">
        <v>88</v>
      </c>
      <c r="C59" s="249"/>
      <c r="D59" s="250">
        <v>703</v>
      </c>
      <c r="E59" s="159"/>
      <c r="F59" s="159">
        <f>(E49-F54)*25/100</f>
        <v>630769.4375</v>
      </c>
    </row>
    <row r="60" spans="2:6" ht="18.75">
      <c r="B60" s="100"/>
      <c r="C60" s="249"/>
      <c r="D60" s="250"/>
      <c r="E60" s="159"/>
      <c r="F60" s="159"/>
    </row>
    <row r="61" spans="2:6" ht="19.5" thickBot="1">
      <c r="B61" s="100"/>
      <c r="C61" s="249"/>
      <c r="D61" s="250"/>
      <c r="E61" s="213">
        <f>SUM(E49:E58)</f>
        <v>19081090.98</v>
      </c>
      <c r="F61" s="213">
        <f>SUM(F54:F60)</f>
        <v>19081090.9775</v>
      </c>
    </row>
    <row r="62" spans="2:6" ht="19.5" thickTop="1">
      <c r="B62" s="100"/>
      <c r="C62" s="249"/>
      <c r="D62" s="250"/>
      <c r="E62" s="159"/>
      <c r="F62" s="159"/>
    </row>
    <row r="63" spans="2:6" ht="18.75">
      <c r="B63" s="100"/>
      <c r="C63" s="249"/>
      <c r="D63" s="250"/>
      <c r="E63" s="159"/>
      <c r="F63" s="159"/>
    </row>
    <row r="64" spans="2:6" ht="18.75">
      <c r="B64" s="100"/>
      <c r="C64" s="249"/>
      <c r="D64" s="250"/>
      <c r="E64" s="159"/>
      <c r="F64" s="159"/>
    </row>
    <row r="65" spans="2:6" ht="18.75">
      <c r="B65" s="100"/>
      <c r="C65" s="249"/>
      <c r="D65" s="250"/>
      <c r="E65" s="159"/>
      <c r="F65" s="159"/>
    </row>
    <row r="66" spans="2:6" ht="18.75">
      <c r="B66" s="100"/>
      <c r="C66" s="249"/>
      <c r="D66" s="250"/>
      <c r="E66" s="159"/>
      <c r="F66" s="159"/>
    </row>
    <row r="67" spans="2:6" ht="18.75">
      <c r="B67" s="104"/>
      <c r="C67" s="251"/>
      <c r="D67" s="252"/>
      <c r="E67" s="211"/>
      <c r="F67" s="211"/>
    </row>
    <row r="68" ht="18.75">
      <c r="B68" s="253" t="s">
        <v>678</v>
      </c>
    </row>
    <row r="69" ht="18.75">
      <c r="B69" s="89" t="s">
        <v>89</v>
      </c>
    </row>
    <row r="72" spans="2:6" ht="28.5" customHeight="1">
      <c r="B72" s="254" t="s">
        <v>320</v>
      </c>
      <c r="C72" s="578" t="s">
        <v>63</v>
      </c>
      <c r="D72" s="579"/>
      <c r="E72" s="255" t="s">
        <v>64</v>
      </c>
      <c r="F72" s="255"/>
    </row>
    <row r="73" spans="2:6" ht="18.75">
      <c r="B73" s="94"/>
      <c r="C73" s="100"/>
      <c r="D73" s="249"/>
      <c r="E73" s="94"/>
      <c r="F73" s="94"/>
    </row>
    <row r="74" spans="2:6" ht="18.75">
      <c r="B74" s="256" t="s">
        <v>391</v>
      </c>
      <c r="C74" s="580" t="s">
        <v>683</v>
      </c>
      <c r="D74" s="581"/>
      <c r="E74" s="580" t="s">
        <v>391</v>
      </c>
      <c r="F74" s="582"/>
    </row>
    <row r="75" spans="2:6" ht="18.75">
      <c r="B75" s="257" t="s">
        <v>685</v>
      </c>
      <c r="C75" s="258" t="s">
        <v>684</v>
      </c>
      <c r="D75" s="259"/>
      <c r="E75" s="583" t="s">
        <v>685</v>
      </c>
      <c r="F75" s="584"/>
    </row>
    <row r="84" ht="18.75">
      <c r="E84" s="89" t="s">
        <v>686</v>
      </c>
    </row>
    <row r="85" ht="18.75">
      <c r="E85" s="89" t="s">
        <v>682</v>
      </c>
    </row>
    <row r="86" spans="2:6" ht="23.25">
      <c r="B86" s="575" t="s">
        <v>334</v>
      </c>
      <c r="C86" s="575"/>
      <c r="D86" s="575"/>
      <c r="E86" s="575"/>
      <c r="F86" s="575"/>
    </row>
    <row r="87" ht="18.75">
      <c r="B87" s="89" t="s">
        <v>333</v>
      </c>
    </row>
    <row r="88" spans="2:6" ht="18.75">
      <c r="B88" s="576" t="s">
        <v>329</v>
      </c>
      <c r="C88" s="577"/>
      <c r="D88" s="248" t="s">
        <v>330</v>
      </c>
      <c r="E88" s="179" t="s">
        <v>327</v>
      </c>
      <c r="F88" s="179" t="s">
        <v>328</v>
      </c>
    </row>
    <row r="89" spans="2:6" ht="18.75">
      <c r="B89" s="100"/>
      <c r="C89" s="249"/>
      <c r="D89" s="250"/>
      <c r="E89" s="159"/>
      <c r="F89" s="159"/>
    </row>
    <row r="90" spans="2:6" ht="18.75">
      <c r="B90" s="100" t="s">
        <v>881</v>
      </c>
      <c r="C90" s="249"/>
      <c r="D90" s="250"/>
      <c r="E90" s="159">
        <v>2346</v>
      </c>
      <c r="F90" s="159"/>
    </row>
    <row r="91" spans="2:6" ht="18.75">
      <c r="B91" s="100"/>
      <c r="C91" s="249"/>
      <c r="D91" s="250"/>
      <c r="E91" s="159"/>
      <c r="F91" s="159"/>
    </row>
    <row r="92" spans="2:6" ht="18.75">
      <c r="B92" s="100"/>
      <c r="C92" s="249"/>
      <c r="D92" s="250"/>
      <c r="E92" s="159"/>
      <c r="F92" s="159"/>
    </row>
    <row r="93" spans="2:6" ht="18.75">
      <c r="B93" s="100" t="s">
        <v>690</v>
      </c>
      <c r="C93" s="249"/>
      <c r="D93" s="250"/>
      <c r="E93" s="159"/>
      <c r="F93" s="159">
        <f>E90-F94</f>
        <v>2346</v>
      </c>
    </row>
    <row r="94" spans="2:6" ht="18.75">
      <c r="B94" s="100"/>
      <c r="C94" s="249"/>
      <c r="D94" s="250"/>
      <c r="E94" s="159"/>
      <c r="F94" s="159"/>
    </row>
    <row r="95" spans="2:6" ht="18.75">
      <c r="B95" s="100"/>
      <c r="C95" s="249"/>
      <c r="D95" s="250"/>
      <c r="E95" s="159"/>
      <c r="F95" s="159"/>
    </row>
    <row r="96" spans="2:6" ht="18.75">
      <c r="B96" s="100"/>
      <c r="C96" s="249"/>
      <c r="D96" s="250"/>
      <c r="E96" s="159"/>
      <c r="F96" s="159"/>
    </row>
    <row r="97" spans="2:6" ht="18.75">
      <c r="B97" s="100"/>
      <c r="C97" s="249"/>
      <c r="D97" s="250"/>
      <c r="E97" s="159"/>
      <c r="F97" s="159"/>
    </row>
    <row r="98" spans="2:6" ht="18.75">
      <c r="B98" s="100"/>
      <c r="C98" s="249"/>
      <c r="D98" s="250"/>
      <c r="E98" s="159"/>
      <c r="F98" s="159"/>
    </row>
    <row r="99" spans="2:6" ht="18.75">
      <c r="B99" s="100"/>
      <c r="C99" s="249"/>
      <c r="D99" s="250"/>
      <c r="E99" s="159"/>
      <c r="F99" s="159"/>
    </row>
    <row r="100" spans="2:6" ht="19.5" thickBot="1">
      <c r="B100" s="100"/>
      <c r="C100" s="249"/>
      <c r="D100" s="250"/>
      <c r="E100" s="213">
        <f>SUM(E90:E97)</f>
        <v>2346</v>
      </c>
      <c r="F100" s="213">
        <f>SUM(F93:F99)</f>
        <v>2346</v>
      </c>
    </row>
    <row r="101" spans="2:6" ht="19.5" thickTop="1">
      <c r="B101" s="100"/>
      <c r="C101" s="249"/>
      <c r="D101" s="250"/>
      <c r="E101" s="159"/>
      <c r="F101" s="159"/>
    </row>
    <row r="102" spans="2:6" ht="18.75">
      <c r="B102" s="100"/>
      <c r="C102" s="249"/>
      <c r="D102" s="250"/>
      <c r="E102" s="159"/>
      <c r="F102" s="159"/>
    </row>
    <row r="103" spans="2:6" ht="18.75">
      <c r="B103" s="100"/>
      <c r="C103" s="249"/>
      <c r="D103" s="250"/>
      <c r="E103" s="159"/>
      <c r="F103" s="159"/>
    </row>
    <row r="104" spans="2:6" ht="18.75">
      <c r="B104" s="100"/>
      <c r="C104" s="249"/>
      <c r="D104" s="250"/>
      <c r="E104" s="159"/>
      <c r="F104" s="159"/>
    </row>
    <row r="105" spans="2:6" ht="18.75">
      <c r="B105" s="100"/>
      <c r="C105" s="249"/>
      <c r="D105" s="250"/>
      <c r="E105" s="159"/>
      <c r="F105" s="159"/>
    </row>
    <row r="106" spans="2:6" ht="18.75">
      <c r="B106" s="104"/>
      <c r="C106" s="251"/>
      <c r="D106" s="252"/>
      <c r="E106" s="211"/>
      <c r="F106" s="211"/>
    </row>
    <row r="107" ht="18.75">
      <c r="B107" s="253" t="s">
        <v>678</v>
      </c>
    </row>
    <row r="108" ht="18.75">
      <c r="B108" s="89" t="s">
        <v>882</v>
      </c>
    </row>
    <row r="111" spans="2:6" ht="21">
      <c r="B111" s="254" t="s">
        <v>320</v>
      </c>
      <c r="C111" s="578" t="s">
        <v>63</v>
      </c>
      <c r="D111" s="579"/>
      <c r="E111" s="255" t="s">
        <v>64</v>
      </c>
      <c r="F111" s="255"/>
    </row>
    <row r="112" spans="2:6" ht="18.75">
      <c r="B112" s="94"/>
      <c r="C112" s="100"/>
      <c r="D112" s="249"/>
      <c r="E112" s="94"/>
      <c r="F112" s="94"/>
    </row>
    <row r="113" spans="2:6" ht="18.75">
      <c r="B113" s="256" t="s">
        <v>391</v>
      </c>
      <c r="C113" s="580" t="s">
        <v>683</v>
      </c>
      <c r="D113" s="581"/>
      <c r="E113" s="580" t="s">
        <v>391</v>
      </c>
      <c r="F113" s="582"/>
    </row>
    <row r="114" spans="2:6" ht="18.75">
      <c r="B114" s="257" t="s">
        <v>685</v>
      </c>
      <c r="C114" s="258" t="s">
        <v>684</v>
      </c>
      <c r="D114" s="259"/>
      <c r="E114" s="583" t="s">
        <v>685</v>
      </c>
      <c r="F114" s="584"/>
    </row>
    <row r="125" ht="18.75">
      <c r="E125" s="89" t="s">
        <v>687</v>
      </c>
    </row>
    <row r="126" ht="18.75">
      <c r="E126" s="89" t="s">
        <v>682</v>
      </c>
    </row>
    <row r="127" spans="2:6" ht="23.25">
      <c r="B127" s="575" t="s">
        <v>334</v>
      </c>
      <c r="C127" s="575"/>
      <c r="D127" s="575"/>
      <c r="E127" s="575"/>
      <c r="F127" s="575"/>
    </row>
    <row r="128" ht="18.75">
      <c r="B128" s="89" t="s">
        <v>333</v>
      </c>
    </row>
    <row r="129" spans="2:6" ht="18.75">
      <c r="B129" s="576" t="s">
        <v>329</v>
      </c>
      <c r="C129" s="577"/>
      <c r="D129" s="248" t="s">
        <v>330</v>
      </c>
      <c r="E129" s="179" t="s">
        <v>327</v>
      </c>
      <c r="F129" s="179" t="s">
        <v>328</v>
      </c>
    </row>
    <row r="130" spans="2:6" ht="18.75">
      <c r="B130" s="100"/>
      <c r="C130" s="249"/>
      <c r="D130" s="250"/>
      <c r="E130" s="159"/>
      <c r="F130" s="159"/>
    </row>
    <row r="131" spans="2:6" ht="18.75">
      <c r="B131" s="100" t="s">
        <v>879</v>
      </c>
      <c r="C131" s="249"/>
      <c r="D131" s="250"/>
      <c r="E131" s="159">
        <v>1956.69</v>
      </c>
      <c r="F131" s="159"/>
    </row>
    <row r="132" spans="2:6" ht="18.75">
      <c r="B132" s="100"/>
      <c r="C132" s="249"/>
      <c r="D132" s="250"/>
      <c r="E132" s="159"/>
      <c r="F132" s="159"/>
    </row>
    <row r="133" spans="2:6" ht="18.75">
      <c r="B133" s="100"/>
      <c r="C133" s="249"/>
      <c r="D133" s="250"/>
      <c r="E133" s="159"/>
      <c r="F133" s="159"/>
    </row>
    <row r="134" spans="2:6" ht="18.75">
      <c r="B134" s="100" t="s">
        <v>880</v>
      </c>
      <c r="C134" s="249"/>
      <c r="D134" s="250"/>
      <c r="E134" s="159"/>
      <c r="F134" s="159">
        <f>E131-F135</f>
        <v>1956.69</v>
      </c>
    </row>
    <row r="135" spans="2:6" ht="18.75">
      <c r="B135" s="100"/>
      <c r="C135" s="249"/>
      <c r="D135" s="250"/>
      <c r="E135" s="159"/>
      <c r="F135" s="159"/>
    </row>
    <row r="136" spans="2:6" ht="18.75">
      <c r="B136" s="100"/>
      <c r="C136" s="249"/>
      <c r="D136" s="250"/>
      <c r="E136" s="159"/>
      <c r="F136" s="159"/>
    </row>
    <row r="137" spans="2:6" ht="18.75">
      <c r="B137" s="100"/>
      <c r="C137" s="249"/>
      <c r="D137" s="250"/>
      <c r="E137" s="159"/>
      <c r="F137" s="159"/>
    </row>
    <row r="138" spans="2:6" ht="18.75">
      <c r="B138" s="100"/>
      <c r="C138" s="249"/>
      <c r="D138" s="250"/>
      <c r="E138" s="159"/>
      <c r="F138" s="159"/>
    </row>
    <row r="139" spans="2:6" ht="18.75">
      <c r="B139" s="100"/>
      <c r="C139" s="249"/>
      <c r="D139" s="250"/>
      <c r="E139" s="159"/>
      <c r="F139" s="159"/>
    </row>
    <row r="140" spans="2:6" ht="18.75">
      <c r="B140" s="100"/>
      <c r="C140" s="249"/>
      <c r="D140" s="250"/>
      <c r="E140" s="159"/>
      <c r="F140" s="159"/>
    </row>
    <row r="141" spans="2:6" ht="19.5" thickBot="1">
      <c r="B141" s="100"/>
      <c r="C141" s="249"/>
      <c r="D141" s="250"/>
      <c r="E141" s="213">
        <f>SUM(E131:E138)</f>
        <v>1956.69</v>
      </c>
      <c r="F141" s="213">
        <f>SUM(F134:F140)</f>
        <v>1956.69</v>
      </c>
    </row>
    <row r="142" spans="2:6" ht="19.5" thickTop="1">
      <c r="B142" s="100"/>
      <c r="C142" s="249"/>
      <c r="D142" s="250"/>
      <c r="E142" s="159"/>
      <c r="F142" s="159"/>
    </row>
    <row r="143" spans="2:6" ht="18.75">
      <c r="B143" s="100"/>
      <c r="C143" s="249"/>
      <c r="D143" s="250"/>
      <c r="E143" s="159"/>
      <c r="F143" s="159"/>
    </row>
    <row r="144" spans="2:6" ht="18.75">
      <c r="B144" s="100"/>
      <c r="C144" s="249"/>
      <c r="D144" s="250"/>
      <c r="E144" s="159"/>
      <c r="F144" s="159"/>
    </row>
    <row r="145" spans="2:6" ht="18.75">
      <c r="B145" s="100"/>
      <c r="C145" s="249"/>
      <c r="D145" s="250"/>
      <c r="E145" s="159"/>
      <c r="F145" s="159"/>
    </row>
    <row r="146" spans="2:6" ht="18.75">
      <c r="B146" s="100"/>
      <c r="C146" s="249"/>
      <c r="D146" s="250"/>
      <c r="E146" s="159"/>
      <c r="F146" s="159"/>
    </row>
    <row r="147" spans="2:6" ht="18.75">
      <c r="B147" s="104"/>
      <c r="C147" s="251"/>
      <c r="D147" s="252"/>
      <c r="E147" s="211"/>
      <c r="F147" s="211"/>
    </row>
    <row r="148" ht="18.75">
      <c r="B148" s="253" t="s">
        <v>678</v>
      </c>
    </row>
    <row r="149" ht="18.75">
      <c r="B149" s="89" t="s">
        <v>883</v>
      </c>
    </row>
    <row r="152" spans="2:6" ht="21">
      <c r="B152" s="254" t="s">
        <v>320</v>
      </c>
      <c r="C152" s="578" t="s">
        <v>63</v>
      </c>
      <c r="D152" s="579"/>
      <c r="E152" s="255" t="s">
        <v>64</v>
      </c>
      <c r="F152" s="255"/>
    </row>
    <row r="153" spans="2:6" ht="18.75">
      <c r="B153" s="94"/>
      <c r="C153" s="100"/>
      <c r="D153" s="249"/>
      <c r="E153" s="94"/>
      <c r="F153" s="94"/>
    </row>
    <row r="154" spans="2:6" ht="18.75">
      <c r="B154" s="256" t="s">
        <v>391</v>
      </c>
      <c r="C154" s="580" t="s">
        <v>683</v>
      </c>
      <c r="D154" s="581"/>
      <c r="E154" s="580" t="s">
        <v>391</v>
      </c>
      <c r="F154" s="582"/>
    </row>
    <row r="155" spans="2:6" ht="18.75">
      <c r="B155" s="257" t="s">
        <v>685</v>
      </c>
      <c r="C155" s="258" t="s">
        <v>684</v>
      </c>
      <c r="D155" s="259"/>
      <c r="E155" s="583" t="s">
        <v>685</v>
      </c>
      <c r="F155" s="584"/>
    </row>
  </sheetData>
  <sheetProtection/>
  <mergeCells count="24">
    <mergeCell ref="B3:F3"/>
    <mergeCell ref="B5:C5"/>
    <mergeCell ref="C30:D30"/>
    <mergeCell ref="C32:D32"/>
    <mergeCell ref="E32:F32"/>
    <mergeCell ref="E33:F33"/>
    <mergeCell ref="B86:F86"/>
    <mergeCell ref="B88:C88"/>
    <mergeCell ref="C111:D111"/>
    <mergeCell ref="C113:D113"/>
    <mergeCell ref="E113:F113"/>
    <mergeCell ref="E114:F114"/>
    <mergeCell ref="C72:D72"/>
    <mergeCell ref="E75:F75"/>
    <mergeCell ref="B45:F45"/>
    <mergeCell ref="B47:C47"/>
    <mergeCell ref="C74:D74"/>
    <mergeCell ref="E74:F74"/>
    <mergeCell ref="B127:F127"/>
    <mergeCell ref="B129:C129"/>
    <mergeCell ref="C152:D152"/>
    <mergeCell ref="C154:D154"/>
    <mergeCell ref="E154:F154"/>
    <mergeCell ref="E155:F155"/>
  </mergeCells>
  <printOptions/>
  <pageMargins left="0.7480314960629921" right="0.35433070866141736" top="0.98425196850393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7">
      <selection activeCell="K16" sqref="K16"/>
    </sheetView>
  </sheetViews>
  <sheetFormatPr defaultColWidth="9.140625" defaultRowHeight="21.75"/>
  <cols>
    <col min="1" max="6" width="9.140625" style="89" customWidth="1"/>
    <col min="7" max="8" width="15.7109375" style="156" customWidth="1"/>
    <col min="9" max="16384" width="9.140625" style="89" customWidth="1"/>
  </cols>
  <sheetData>
    <row r="1" spans="1:8" ht="26.25">
      <c r="A1" s="618" t="s">
        <v>341</v>
      </c>
      <c r="B1" s="618"/>
      <c r="C1" s="618"/>
      <c r="D1" s="618"/>
      <c r="E1" s="618"/>
      <c r="F1" s="618"/>
      <c r="G1" s="618"/>
      <c r="H1" s="618"/>
    </row>
    <row r="2" spans="1:8" ht="26.25">
      <c r="A2" s="618" t="s">
        <v>396</v>
      </c>
      <c r="B2" s="618"/>
      <c r="C2" s="618"/>
      <c r="D2" s="618"/>
      <c r="E2" s="618"/>
      <c r="F2" s="618"/>
      <c r="G2" s="618"/>
      <c r="H2" s="618"/>
    </row>
    <row r="3" spans="1:8" ht="26.25">
      <c r="A3" s="618" t="s">
        <v>841</v>
      </c>
      <c r="B3" s="618"/>
      <c r="C3" s="618"/>
      <c r="D3" s="618"/>
      <c r="E3" s="618"/>
      <c r="F3" s="618"/>
      <c r="G3" s="618"/>
      <c r="H3" s="618"/>
    </row>
    <row r="5" spans="1:8" ht="26.25">
      <c r="A5" s="619" t="s">
        <v>856</v>
      </c>
      <c r="B5" s="619"/>
      <c r="C5" s="619"/>
      <c r="D5" s="619"/>
      <c r="E5" s="619"/>
      <c r="F5" s="619"/>
      <c r="G5" s="619"/>
      <c r="H5" s="619"/>
    </row>
    <row r="6" spans="1:8" ht="19.5" thickBot="1">
      <c r="A6" s="89" t="s">
        <v>842</v>
      </c>
      <c r="H6" s="546">
        <v>6821854.51</v>
      </c>
    </row>
    <row r="7" ht="19.5" thickTop="1">
      <c r="A7" s="89" t="s">
        <v>340</v>
      </c>
    </row>
    <row r="8" spans="1:8" ht="18.75">
      <c r="A8" s="89" t="s">
        <v>843</v>
      </c>
      <c r="H8" s="156">
        <f>งบทดลองหลัง!D8</f>
        <v>1361316.72</v>
      </c>
    </row>
    <row r="9" spans="1:8" ht="18.75">
      <c r="A9" s="89" t="s">
        <v>844</v>
      </c>
      <c r="H9" s="156">
        <f>งบทดลองหลัง!D9</f>
        <v>8093889.31</v>
      </c>
    </row>
    <row r="10" spans="1:8" ht="18.75">
      <c r="A10" s="89" t="s">
        <v>845</v>
      </c>
      <c r="H10" s="156">
        <f>งบทดลองหลัง!D10</f>
        <v>2095164.1</v>
      </c>
    </row>
    <row r="11" spans="1:8" ht="18.75">
      <c r="A11" s="89" t="s">
        <v>846</v>
      </c>
      <c r="H11" s="156">
        <f>งบทดลองหลัง!D11</f>
        <v>316196.8</v>
      </c>
    </row>
    <row r="12" spans="1:8" ht="18.75">
      <c r="A12" s="89" t="s">
        <v>847</v>
      </c>
      <c r="H12" s="156">
        <f>งบทดลองหลัง!D12</f>
        <v>19565.58</v>
      </c>
    </row>
    <row r="13" spans="1:8" ht="18.75">
      <c r="A13" s="89" t="s">
        <v>886</v>
      </c>
      <c r="H13" s="156">
        <f>งบทดลองหลัง!D13</f>
        <v>712696</v>
      </c>
    </row>
    <row r="14" spans="1:8" ht="18.75">
      <c r="A14" s="89" t="s">
        <v>885</v>
      </c>
      <c r="H14" s="156">
        <f>งบทดลองหลัง!D14</f>
        <v>2346</v>
      </c>
    </row>
    <row r="15" spans="1:8" ht="19.5" thickBot="1">
      <c r="A15" s="601" t="s">
        <v>388</v>
      </c>
      <c r="B15" s="601"/>
      <c r="C15" s="601"/>
      <c r="D15" s="601"/>
      <c r="E15" s="601"/>
      <c r="F15" s="601"/>
      <c r="G15" s="601"/>
      <c r="H15" s="546">
        <f>SUM(H8:H14)</f>
        <v>12601174.51</v>
      </c>
    </row>
    <row r="16" spans="1:8" ht="27" thickTop="1">
      <c r="A16" s="619" t="s">
        <v>397</v>
      </c>
      <c r="B16" s="619"/>
      <c r="C16" s="619"/>
      <c r="D16" s="619"/>
      <c r="E16" s="619"/>
      <c r="F16" s="619"/>
      <c r="G16" s="619"/>
      <c r="H16" s="619"/>
    </row>
    <row r="17" spans="1:8" ht="19.5" thickBot="1">
      <c r="A17" s="89" t="s">
        <v>848</v>
      </c>
      <c r="H17" s="546">
        <f>H6</f>
        <v>6821854.51</v>
      </c>
    </row>
    <row r="18" spans="1:8" ht="19.5" thickTop="1">
      <c r="A18" s="89" t="s">
        <v>850</v>
      </c>
      <c r="H18" s="156">
        <f>งบทดลองหลัง!E15</f>
        <v>367497.07</v>
      </c>
    </row>
    <row r="19" spans="1:8" ht="18.75">
      <c r="A19" s="89" t="s">
        <v>849</v>
      </c>
      <c r="H19" s="156">
        <f>งบทดลองหลัง!E16</f>
        <v>99850.52</v>
      </c>
    </row>
    <row r="20" spans="1:8" ht="18.75">
      <c r="A20" s="89" t="s">
        <v>851</v>
      </c>
      <c r="H20" s="156">
        <f>งบทดลองหลัง!E17</f>
        <v>822062</v>
      </c>
    </row>
    <row r="21" spans="1:8" ht="18.75">
      <c r="A21" s="89" t="s">
        <v>852</v>
      </c>
      <c r="H21" s="156">
        <f>งบทดลองหลัง!E18</f>
        <v>1561500</v>
      </c>
    </row>
    <row r="22" spans="1:8" ht="18.75">
      <c r="A22" s="89" t="s">
        <v>81</v>
      </c>
      <c r="H22" s="156">
        <f>งบทดลองหลัง!E19</f>
        <v>1000000</v>
      </c>
    </row>
    <row r="23" spans="1:8" ht="18.75">
      <c r="A23" s="89" t="s">
        <v>853</v>
      </c>
      <c r="H23" s="156">
        <f>งบทดลองหลัง!E20</f>
        <v>28892.8</v>
      </c>
    </row>
    <row r="24" spans="1:8" ht="18.75">
      <c r="A24" s="89" t="s">
        <v>854</v>
      </c>
      <c r="H24" s="156">
        <f>งบทดลองหลัง!E21</f>
        <v>3087854.95</v>
      </c>
    </row>
    <row r="25" spans="1:8" ht="18.75">
      <c r="A25" s="89" t="s">
        <v>855</v>
      </c>
      <c r="H25" s="156">
        <f>งบทดลองหลัง!E22</f>
        <v>5633517.17</v>
      </c>
    </row>
    <row r="26" spans="1:8" ht="19.5" thickBot="1">
      <c r="A26" s="601" t="s">
        <v>388</v>
      </c>
      <c r="B26" s="601"/>
      <c r="C26" s="601"/>
      <c r="D26" s="601"/>
      <c r="E26" s="601"/>
      <c r="F26" s="601"/>
      <c r="G26" s="601"/>
      <c r="H26" s="546">
        <f>SUM(H18:H25)</f>
        <v>12601174.51</v>
      </c>
    </row>
    <row r="27" ht="19.5" thickTop="1"/>
  </sheetData>
  <sheetProtection/>
  <mergeCells count="7">
    <mergeCell ref="A26:G26"/>
    <mergeCell ref="A1:H1"/>
    <mergeCell ref="A2:H2"/>
    <mergeCell ref="A3:H3"/>
    <mergeCell ref="A5:H5"/>
    <mergeCell ref="A16:H16"/>
    <mergeCell ref="A15:G1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I42"/>
  <sheetViews>
    <sheetView zoomScale="85" zoomScaleNormal="85" zoomScalePageLayoutView="0" workbookViewId="0" topLeftCell="A1">
      <selection activeCell="I17" sqref="I17"/>
    </sheetView>
  </sheetViews>
  <sheetFormatPr defaultColWidth="9.140625" defaultRowHeight="21.75"/>
  <cols>
    <col min="1" max="1" width="1.8515625" style="89" customWidth="1"/>
    <col min="2" max="2" width="46.28125" style="89" customWidth="1"/>
    <col min="3" max="3" width="14.8515625" style="89" customWidth="1"/>
    <col min="4" max="4" width="18.421875" style="89" customWidth="1"/>
    <col min="5" max="5" width="47.7109375" style="89" customWidth="1"/>
    <col min="6" max="6" width="15.421875" style="89" customWidth="1"/>
    <col min="7" max="7" width="17.421875" style="89" customWidth="1"/>
    <col min="8" max="8" width="9.140625" style="89" customWidth="1"/>
    <col min="9" max="9" width="28.140625" style="89" customWidth="1"/>
    <col min="10" max="16384" width="9.140625" style="89" customWidth="1"/>
  </cols>
  <sheetData>
    <row r="1" spans="2:7" ht="23.25">
      <c r="B1" s="575" t="s">
        <v>418</v>
      </c>
      <c r="C1" s="575"/>
      <c r="D1" s="575"/>
      <c r="E1" s="575"/>
      <c r="F1" s="575"/>
      <c r="G1" s="575"/>
    </row>
    <row r="2" spans="2:7" ht="23.25">
      <c r="B2" s="575" t="s">
        <v>396</v>
      </c>
      <c r="C2" s="575"/>
      <c r="D2" s="575"/>
      <c r="E2" s="575"/>
      <c r="F2" s="575"/>
      <c r="G2" s="575"/>
    </row>
    <row r="3" spans="2:7" ht="23.25">
      <c r="B3" s="575" t="s">
        <v>912</v>
      </c>
      <c r="C3" s="575"/>
      <c r="D3" s="575"/>
      <c r="E3" s="575"/>
      <c r="F3" s="575"/>
      <c r="G3" s="575"/>
    </row>
    <row r="4" spans="2:7" ht="13.5" customHeight="1">
      <c r="B4" s="102"/>
      <c r="C4" s="102"/>
      <c r="D4" s="102"/>
      <c r="E4" s="102"/>
      <c r="F4" s="102"/>
      <c r="G4" s="102"/>
    </row>
    <row r="5" spans="2:7" ht="18.75">
      <c r="B5" s="563" t="s">
        <v>897</v>
      </c>
      <c r="C5" s="92"/>
      <c r="D5" s="91"/>
      <c r="E5" s="563" t="s">
        <v>397</v>
      </c>
      <c r="F5" s="92"/>
      <c r="G5" s="91"/>
    </row>
    <row r="6" spans="2:7" ht="18.75">
      <c r="B6" s="89" t="s">
        <v>898</v>
      </c>
      <c r="C6" s="564">
        <v>6821854.51</v>
      </c>
      <c r="D6" s="565"/>
      <c r="E6" s="89" t="s">
        <v>899</v>
      </c>
      <c r="F6" s="564">
        <f>C6</f>
        <v>6821854.51</v>
      </c>
      <c r="G6" s="565"/>
    </row>
    <row r="7" spans="3:7" ht="19.5" thickBot="1">
      <c r="C7" s="566">
        <f>SUM(C6)</f>
        <v>6821854.51</v>
      </c>
      <c r="D7" s="565"/>
      <c r="F7" s="566">
        <f>SUM(F6)</f>
        <v>6821854.51</v>
      </c>
      <c r="G7" s="565"/>
    </row>
    <row r="8" spans="2:7" ht="19.5" thickTop="1">
      <c r="B8" s="563"/>
      <c r="C8" s="564"/>
      <c r="D8" s="565"/>
      <c r="E8" s="563" t="s">
        <v>900</v>
      </c>
      <c r="F8" s="564"/>
      <c r="G8" s="565"/>
    </row>
    <row r="9" spans="2:7" ht="18.75">
      <c r="B9" s="89" t="s">
        <v>913</v>
      </c>
      <c r="C9" s="564"/>
      <c r="D9" s="565"/>
      <c r="E9" s="89" t="s">
        <v>915</v>
      </c>
      <c r="F9" s="564"/>
      <c r="G9" s="565">
        <v>367497.07</v>
      </c>
    </row>
    <row r="10" spans="2:7" ht="18.75">
      <c r="B10" s="89" t="s">
        <v>901</v>
      </c>
      <c r="C10" s="564">
        <v>1361316.72</v>
      </c>
      <c r="D10" s="565"/>
      <c r="E10" s="89" t="s">
        <v>916</v>
      </c>
      <c r="F10" s="564"/>
      <c r="G10" s="565">
        <v>99850.52</v>
      </c>
    </row>
    <row r="11" spans="2:7" ht="18.75">
      <c r="B11" s="89" t="s">
        <v>902</v>
      </c>
      <c r="C11" s="564">
        <v>8093889.31</v>
      </c>
      <c r="D11" s="565"/>
      <c r="E11" s="89" t="s">
        <v>917</v>
      </c>
      <c r="F11" s="564"/>
      <c r="G11" s="565">
        <v>822062</v>
      </c>
    </row>
    <row r="12" spans="2:7" ht="18.75">
      <c r="B12" s="89" t="s">
        <v>903</v>
      </c>
      <c r="C12" s="564">
        <v>2095164.1</v>
      </c>
      <c r="D12" s="565"/>
      <c r="E12" s="89" t="s">
        <v>918</v>
      </c>
      <c r="F12" s="564"/>
      <c r="G12" s="565">
        <v>1561500</v>
      </c>
    </row>
    <row r="13" spans="2:7" ht="18.75">
      <c r="B13" s="89" t="s">
        <v>905</v>
      </c>
      <c r="C13" s="564">
        <v>316196.8</v>
      </c>
      <c r="D13" s="565"/>
      <c r="E13" s="89" t="s">
        <v>904</v>
      </c>
      <c r="F13" s="564"/>
      <c r="G13" s="565">
        <v>1000000</v>
      </c>
    </row>
    <row r="14" spans="2:7" ht="18.75">
      <c r="B14" s="487" t="s">
        <v>909</v>
      </c>
      <c r="C14" s="564">
        <v>19565.58</v>
      </c>
      <c r="D14" s="565"/>
      <c r="E14" s="89" t="s">
        <v>919</v>
      </c>
      <c r="F14" s="564"/>
      <c r="G14" s="565">
        <v>28892.8</v>
      </c>
    </row>
    <row r="15" spans="2:7" ht="18.75">
      <c r="B15" s="89" t="s">
        <v>907</v>
      </c>
      <c r="C15" s="564">
        <v>712696</v>
      </c>
      <c r="D15" s="565"/>
      <c r="E15" s="89" t="s">
        <v>906</v>
      </c>
      <c r="F15" s="564"/>
      <c r="G15" s="565">
        <v>5633517.17</v>
      </c>
    </row>
    <row r="16" spans="2:9" ht="18.75">
      <c r="B16" s="89" t="s">
        <v>914</v>
      </c>
      <c r="C16" s="564">
        <v>2346</v>
      </c>
      <c r="D16" s="565"/>
      <c r="F16" s="564"/>
      <c r="G16" s="565"/>
      <c r="I16" s="520"/>
    </row>
    <row r="17" spans="3:9" ht="18.75">
      <c r="C17" s="99"/>
      <c r="D17" s="565"/>
      <c r="E17" s="563" t="s">
        <v>386</v>
      </c>
      <c r="F17" s="564"/>
      <c r="G17" s="565"/>
      <c r="I17" s="520"/>
    </row>
    <row r="18" spans="3:9" ht="18.75">
      <c r="C18" s="564"/>
      <c r="D18" s="565"/>
      <c r="E18" s="89" t="s">
        <v>920</v>
      </c>
      <c r="F18" s="564">
        <v>4353933.73</v>
      </c>
      <c r="G18" s="565"/>
      <c r="I18" s="520"/>
    </row>
    <row r="19" spans="3:7" ht="18.75">
      <c r="C19" s="567"/>
      <c r="D19" s="565">
        <f>SUM(C10:C19)</f>
        <v>12601174.51</v>
      </c>
      <c r="E19" s="89" t="s">
        <v>910</v>
      </c>
      <c r="F19" s="565">
        <v>2523077.75</v>
      </c>
      <c r="G19" s="565"/>
    </row>
    <row r="20" spans="3:7" ht="18.75">
      <c r="C20" s="568"/>
      <c r="D20" s="568"/>
      <c r="E20" s="89" t="s">
        <v>921</v>
      </c>
      <c r="F20" s="565">
        <v>1000</v>
      </c>
      <c r="G20" s="568"/>
    </row>
    <row r="21" spans="3:7" ht="18.75">
      <c r="C21" s="568"/>
      <c r="D21" s="568"/>
      <c r="E21" s="89" t="s">
        <v>922</v>
      </c>
      <c r="F21" s="565">
        <v>380</v>
      </c>
      <c r="G21" s="568"/>
    </row>
    <row r="22" spans="3:7" ht="18.75">
      <c r="C22" s="568"/>
      <c r="D22" s="568"/>
      <c r="E22" s="89" t="s">
        <v>923</v>
      </c>
      <c r="F22" s="565">
        <v>50126</v>
      </c>
      <c r="G22" s="568"/>
    </row>
    <row r="23" spans="3:7" ht="18.75">
      <c r="C23" s="568"/>
      <c r="D23" s="568"/>
      <c r="E23" s="89" t="s">
        <v>924</v>
      </c>
      <c r="F23" s="565">
        <v>146375</v>
      </c>
      <c r="G23" s="568"/>
    </row>
    <row r="24" spans="3:7" ht="18.75">
      <c r="C24" s="568"/>
      <c r="D24" s="568"/>
      <c r="E24" s="89" t="s">
        <v>925</v>
      </c>
      <c r="F24" s="565">
        <v>2346</v>
      </c>
      <c r="G24" s="568"/>
    </row>
    <row r="25" spans="2:7" ht="18.75">
      <c r="B25" s="520"/>
      <c r="C25" s="568"/>
      <c r="D25" s="568"/>
      <c r="E25" s="89" t="s">
        <v>911</v>
      </c>
      <c r="F25" s="565">
        <v>3356657.4</v>
      </c>
      <c r="G25" s="568"/>
    </row>
    <row r="26" spans="3:9" ht="18.75">
      <c r="C26" s="568"/>
      <c r="D26" s="568"/>
      <c r="E26" s="89" t="s">
        <v>908</v>
      </c>
      <c r="F26" s="565">
        <v>630769.44</v>
      </c>
      <c r="G26" s="568"/>
      <c r="I26" s="520"/>
    </row>
    <row r="27" spans="3:9" ht="18.75">
      <c r="C27" s="568"/>
      <c r="D27" s="568"/>
      <c r="E27" s="89" t="s">
        <v>926</v>
      </c>
      <c r="F27" s="565">
        <v>1956.69</v>
      </c>
      <c r="G27" s="568"/>
      <c r="I27" s="520"/>
    </row>
    <row r="28" spans="3:7" ht="18.75">
      <c r="C28" s="568"/>
      <c r="D28" s="568"/>
      <c r="E28" s="569" t="s">
        <v>927</v>
      </c>
      <c r="F28" s="567">
        <f>F18+F19+F20+F21+F22+F23+F24-F25-F26-F27</f>
        <v>3087854.9500000007</v>
      </c>
      <c r="G28" s="570">
        <f>F28</f>
        <v>3087854.9500000007</v>
      </c>
    </row>
    <row r="29" spans="3:9" ht="21.75" thickBot="1">
      <c r="C29" s="571" t="s">
        <v>325</v>
      </c>
      <c r="D29" s="572">
        <f>SUM(D19:D28)</f>
        <v>12601174.51</v>
      </c>
      <c r="F29" s="568"/>
      <c r="G29" s="572">
        <f>SUM(G9:G28)</f>
        <v>12601174.51</v>
      </c>
      <c r="I29" s="520">
        <f>D29-G29</f>
        <v>0</v>
      </c>
    </row>
    <row r="30" spans="3:7" ht="19.5" thickTop="1">
      <c r="C30" s="571"/>
      <c r="D30" s="571"/>
      <c r="G30" s="571"/>
    </row>
    <row r="31" spans="2:7" ht="21">
      <c r="B31" s="154"/>
      <c r="C31" s="154"/>
      <c r="D31" s="154"/>
      <c r="G31" s="571"/>
    </row>
    <row r="32" spans="3:7" ht="21">
      <c r="C32" s="154"/>
      <c r="D32" s="154"/>
      <c r="G32" s="573"/>
    </row>
    <row r="33" ht="18.75">
      <c r="F33" s="574"/>
    </row>
    <row r="34" ht="18.75">
      <c r="F34" s="571" t="s">
        <v>325</v>
      </c>
    </row>
    <row r="35" spans="3:7" ht="18.75">
      <c r="C35" s="571"/>
      <c r="D35" s="571"/>
      <c r="F35" s="571"/>
      <c r="G35" s="571"/>
    </row>
    <row r="36" spans="2:7" ht="21">
      <c r="B36" s="154"/>
      <c r="C36" s="154"/>
      <c r="D36" s="154"/>
      <c r="E36" s="154"/>
      <c r="F36" s="571"/>
      <c r="G36" s="571"/>
    </row>
    <row r="37" spans="3:7" ht="21">
      <c r="C37" s="154"/>
      <c r="D37" s="154"/>
      <c r="E37" s="154"/>
      <c r="F37" s="154"/>
      <c r="G37" s="573"/>
    </row>
    <row r="40" ht="18.75">
      <c r="F40" s="571"/>
    </row>
    <row r="41" spans="5:6" ht="21">
      <c r="E41" s="154"/>
      <c r="F41" s="571"/>
    </row>
    <row r="42" spans="5:6" ht="21">
      <c r="E42" s="154"/>
      <c r="F42" s="154"/>
    </row>
  </sheetData>
  <sheetProtection/>
  <mergeCells count="3">
    <mergeCell ref="B1:G1"/>
    <mergeCell ref="B2:G2"/>
    <mergeCell ref="B3:G3"/>
  </mergeCells>
  <printOptions/>
  <pageMargins left="0.71" right="0.39" top="0.21" bottom="0.22" header="0.19" footer="0.15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H14" sqref="H14"/>
    </sheetView>
  </sheetViews>
  <sheetFormatPr defaultColWidth="9.140625" defaultRowHeight="21.75"/>
  <cols>
    <col min="1" max="1" width="6.7109375" style="89" customWidth="1"/>
    <col min="2" max="2" width="6.8515625" style="118" customWidth="1"/>
    <col min="3" max="3" width="40.140625" style="89" customWidth="1"/>
    <col min="4" max="6" width="14.8515625" style="89" customWidth="1"/>
    <col min="7" max="16384" width="9.140625" style="89" customWidth="1"/>
  </cols>
  <sheetData>
    <row r="1" spans="2:6" ht="18.75">
      <c r="B1" s="253" t="s">
        <v>109</v>
      </c>
      <c r="F1" s="89" t="s">
        <v>857</v>
      </c>
    </row>
    <row r="2" spans="1:6" ht="18.75">
      <c r="A2" s="620" t="s">
        <v>266</v>
      </c>
      <c r="B2" s="620"/>
      <c r="C2" s="620"/>
      <c r="D2" s="620"/>
      <c r="E2" s="620"/>
      <c r="F2" s="620"/>
    </row>
    <row r="3" spans="1:6" ht="18.75">
      <c r="A3" s="620" t="s">
        <v>312</v>
      </c>
      <c r="B3" s="620"/>
      <c r="C3" s="620"/>
      <c r="D3" s="620"/>
      <c r="E3" s="620"/>
      <c r="F3" s="620"/>
    </row>
    <row r="4" spans="1:6" ht="18.75">
      <c r="A4" s="620" t="s">
        <v>730</v>
      </c>
      <c r="B4" s="620"/>
      <c r="C4" s="620"/>
      <c r="D4" s="620"/>
      <c r="E4" s="620"/>
      <c r="F4" s="620"/>
    </row>
    <row r="5" spans="1:6" ht="15" customHeight="1">
      <c r="A5" s="118"/>
      <c r="C5" s="118"/>
      <c r="D5" s="118"/>
      <c r="E5" s="118"/>
      <c r="F5" s="118"/>
    </row>
    <row r="6" spans="1:6" ht="18.75">
      <c r="A6" s="196" t="s">
        <v>457</v>
      </c>
      <c r="B6" s="179" t="s">
        <v>270</v>
      </c>
      <c r="C6" s="179" t="s">
        <v>329</v>
      </c>
      <c r="D6" s="179" t="s">
        <v>267</v>
      </c>
      <c r="E6" s="179" t="s">
        <v>268</v>
      </c>
      <c r="F6" s="179" t="s">
        <v>445</v>
      </c>
    </row>
    <row r="7" spans="1:6" ht="18.75">
      <c r="A7" s="179">
        <v>1</v>
      </c>
      <c r="B7" s="179">
        <v>1</v>
      </c>
      <c r="C7" s="196" t="s">
        <v>269</v>
      </c>
      <c r="D7" s="480">
        <v>100000</v>
      </c>
      <c r="E7" s="480">
        <v>0</v>
      </c>
      <c r="F7" s="481">
        <f>D7-E7</f>
        <v>100000</v>
      </c>
    </row>
    <row r="8" spans="1:6" ht="18.75">
      <c r="A8" s="179">
        <v>2</v>
      </c>
      <c r="B8" s="179">
        <v>2</v>
      </c>
      <c r="C8" s="196" t="s">
        <v>271</v>
      </c>
      <c r="D8" s="480">
        <v>100000</v>
      </c>
      <c r="E8" s="480">
        <v>0</v>
      </c>
      <c r="F8" s="481">
        <f aca="true" t="shared" si="0" ref="F8:F14">D8-E8</f>
        <v>100000</v>
      </c>
    </row>
    <row r="9" spans="1:6" ht="18.75">
      <c r="A9" s="179">
        <v>3</v>
      </c>
      <c r="B9" s="179">
        <v>4</v>
      </c>
      <c r="C9" s="196" t="s">
        <v>272</v>
      </c>
      <c r="D9" s="480">
        <v>100000</v>
      </c>
      <c r="E9" s="480">
        <v>0</v>
      </c>
      <c r="F9" s="481">
        <f t="shared" si="0"/>
        <v>100000</v>
      </c>
    </row>
    <row r="10" spans="1:6" ht="18.75">
      <c r="A10" s="179">
        <v>4</v>
      </c>
      <c r="B10" s="179">
        <v>5</v>
      </c>
      <c r="C10" s="196" t="s">
        <v>273</v>
      </c>
      <c r="D10" s="480">
        <v>100000</v>
      </c>
      <c r="E10" s="480">
        <v>0</v>
      </c>
      <c r="F10" s="481">
        <f t="shared" si="0"/>
        <v>100000</v>
      </c>
    </row>
    <row r="11" spans="1:6" ht="18.75">
      <c r="A11" s="179">
        <v>5</v>
      </c>
      <c r="B11" s="179">
        <v>6</v>
      </c>
      <c r="C11" s="196" t="s">
        <v>274</v>
      </c>
      <c r="D11" s="480">
        <v>100000</v>
      </c>
      <c r="E11" s="480">
        <v>0</v>
      </c>
      <c r="F11" s="481">
        <f t="shared" si="0"/>
        <v>100000</v>
      </c>
    </row>
    <row r="12" spans="1:6" ht="18.75">
      <c r="A12" s="179">
        <v>6</v>
      </c>
      <c r="B12" s="179">
        <v>7</v>
      </c>
      <c r="C12" s="196" t="s">
        <v>731</v>
      </c>
      <c r="D12" s="480">
        <v>12696</v>
      </c>
      <c r="E12" s="480">
        <v>0</v>
      </c>
      <c r="F12" s="481">
        <f t="shared" si="0"/>
        <v>12696</v>
      </c>
    </row>
    <row r="13" spans="1:6" ht="18.75">
      <c r="A13" s="179">
        <v>7</v>
      </c>
      <c r="B13" s="179">
        <v>8</v>
      </c>
      <c r="C13" s="196" t="s">
        <v>275</v>
      </c>
      <c r="D13" s="480">
        <v>100000</v>
      </c>
      <c r="E13" s="480">
        <v>0</v>
      </c>
      <c r="F13" s="481">
        <f t="shared" si="0"/>
        <v>100000</v>
      </c>
    </row>
    <row r="14" spans="1:6" ht="18.75">
      <c r="A14" s="179">
        <v>8</v>
      </c>
      <c r="B14" s="179">
        <v>9</v>
      </c>
      <c r="C14" s="196" t="s">
        <v>276</v>
      </c>
      <c r="D14" s="480">
        <v>100000</v>
      </c>
      <c r="E14" s="480">
        <v>0</v>
      </c>
      <c r="F14" s="481">
        <f t="shared" si="0"/>
        <v>100000</v>
      </c>
    </row>
    <row r="15" spans="1:6" ht="18.75">
      <c r="A15" s="576" t="s">
        <v>277</v>
      </c>
      <c r="B15" s="621"/>
      <c r="C15" s="577"/>
      <c r="D15" s="482">
        <f>SUM(D7:D14)</f>
        <v>712696</v>
      </c>
      <c r="E15" s="482">
        <f>SUM(E7:E14)</f>
        <v>0</v>
      </c>
      <c r="F15" s="483">
        <f>SUM(F7:F14)</f>
        <v>712696</v>
      </c>
    </row>
  </sheetData>
  <sheetProtection/>
  <mergeCells count="4">
    <mergeCell ref="A2:F2"/>
    <mergeCell ref="A3:F3"/>
    <mergeCell ref="A4:F4"/>
    <mergeCell ref="A15:C15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9.140625" style="276" customWidth="1"/>
    <col min="2" max="2" width="35.140625" style="276" bestFit="1" customWidth="1"/>
    <col min="3" max="3" width="5.57421875" style="276" customWidth="1"/>
    <col min="4" max="4" width="9.140625" style="276" customWidth="1"/>
    <col min="5" max="5" width="16.421875" style="277" customWidth="1"/>
    <col min="6" max="6" width="11.140625" style="276" customWidth="1"/>
    <col min="7" max="16384" width="9.140625" style="276" customWidth="1"/>
  </cols>
  <sheetData>
    <row r="1" spans="1:6" ht="21">
      <c r="A1" s="253" t="s">
        <v>109</v>
      </c>
      <c r="E1" s="276"/>
      <c r="F1" s="277" t="s">
        <v>858</v>
      </c>
    </row>
    <row r="3" ht="21">
      <c r="A3" s="279" t="s">
        <v>93</v>
      </c>
    </row>
    <row r="4" spans="1:6" ht="21">
      <c r="A4" s="280" t="s">
        <v>305</v>
      </c>
      <c r="B4" s="281"/>
      <c r="C4" s="282"/>
      <c r="D4" s="283" t="s">
        <v>481</v>
      </c>
      <c r="E4" s="284">
        <v>0</v>
      </c>
      <c r="F4" s="283" t="s">
        <v>323</v>
      </c>
    </row>
    <row r="5" spans="1:6" ht="21">
      <c r="A5" s="282" t="s">
        <v>94</v>
      </c>
      <c r="B5" s="282"/>
      <c r="C5" s="282"/>
      <c r="D5" s="283" t="s">
        <v>481</v>
      </c>
      <c r="E5" s="284">
        <v>3526.37</v>
      </c>
      <c r="F5" s="283" t="s">
        <v>323</v>
      </c>
    </row>
    <row r="6" spans="1:6" ht="21">
      <c r="A6" s="282" t="s">
        <v>95</v>
      </c>
      <c r="B6" s="282"/>
      <c r="C6" s="282"/>
      <c r="D6" s="283" t="s">
        <v>481</v>
      </c>
      <c r="E6" s="284">
        <v>4231.7</v>
      </c>
      <c r="F6" s="283" t="s">
        <v>323</v>
      </c>
    </row>
    <row r="7" spans="1:6" ht="21">
      <c r="A7" s="282" t="s">
        <v>389</v>
      </c>
      <c r="B7" s="282"/>
      <c r="C7" s="282"/>
      <c r="D7" s="283" t="s">
        <v>481</v>
      </c>
      <c r="E7" s="285">
        <v>333086</v>
      </c>
      <c r="F7" s="283" t="s">
        <v>323</v>
      </c>
    </row>
    <row r="8" spans="1:6" ht="21">
      <c r="A8" s="282" t="s">
        <v>96</v>
      </c>
      <c r="B8" s="282"/>
      <c r="C8" s="282"/>
      <c r="E8" s="285"/>
      <c r="F8" s="283" t="s">
        <v>323</v>
      </c>
    </row>
    <row r="9" spans="1:6" ht="21">
      <c r="A9" s="282"/>
      <c r="B9" s="286" t="s">
        <v>928</v>
      </c>
      <c r="C9" s="282"/>
      <c r="D9" s="283" t="s">
        <v>481</v>
      </c>
      <c r="E9" s="284">
        <v>26653</v>
      </c>
      <c r="F9" s="283" t="s">
        <v>323</v>
      </c>
    </row>
    <row r="10" spans="1:6" ht="21">
      <c r="A10" s="282"/>
      <c r="B10" s="282" t="s">
        <v>929</v>
      </c>
      <c r="C10" s="282"/>
      <c r="E10" s="284"/>
      <c r="F10" s="283"/>
    </row>
    <row r="11" spans="1:6" ht="21.75" thickBot="1">
      <c r="A11" s="282"/>
      <c r="B11" s="282"/>
      <c r="C11" s="287" t="s">
        <v>277</v>
      </c>
      <c r="E11" s="288">
        <f>SUM(E4:E10)</f>
        <v>367497.07</v>
      </c>
      <c r="F11" s="278" t="s">
        <v>323</v>
      </c>
    </row>
    <row r="12" ht="21.75" thickTop="1"/>
  </sheetData>
  <sheetProtection/>
  <printOptions/>
  <pageMargins left="0.75" right="0.75" top="0.92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H22"/>
  <sheetViews>
    <sheetView zoomScale="85" zoomScaleNormal="85" zoomScalePageLayoutView="0" workbookViewId="0" topLeftCell="A1">
      <selection activeCell="F15" sqref="F15"/>
    </sheetView>
  </sheetViews>
  <sheetFormatPr defaultColWidth="9.140625" defaultRowHeight="21.75"/>
  <cols>
    <col min="1" max="1" width="3.00390625" style="89" customWidth="1"/>
    <col min="2" max="2" width="8.421875" style="89" customWidth="1"/>
    <col min="3" max="3" width="33.140625" style="89" customWidth="1"/>
    <col min="4" max="5" width="21.00390625" style="156" customWidth="1"/>
    <col min="6" max="7" width="19.00390625" style="156" customWidth="1"/>
    <col min="8" max="8" width="19.00390625" style="89" customWidth="1"/>
    <col min="9" max="16384" width="9.140625" style="89" customWidth="1"/>
  </cols>
  <sheetData>
    <row r="1" spans="3:8" ht="18.75">
      <c r="C1" s="253" t="s">
        <v>109</v>
      </c>
      <c r="H1" s="89" t="s">
        <v>107</v>
      </c>
    </row>
    <row r="2" spans="2:8" ht="21">
      <c r="B2" s="529"/>
      <c r="C2" s="622" t="s">
        <v>341</v>
      </c>
      <c r="D2" s="622"/>
      <c r="E2" s="622"/>
      <c r="F2" s="622"/>
      <c r="G2" s="622"/>
      <c r="H2" s="622"/>
    </row>
    <row r="3" spans="2:8" ht="21">
      <c r="B3" s="529"/>
      <c r="C3" s="622" t="s">
        <v>104</v>
      </c>
      <c r="D3" s="622"/>
      <c r="E3" s="622"/>
      <c r="F3" s="622"/>
      <c r="G3" s="622"/>
      <c r="H3" s="622"/>
    </row>
    <row r="4" spans="2:8" ht="21">
      <c r="B4" s="529"/>
      <c r="C4" s="622" t="s">
        <v>726</v>
      </c>
      <c r="D4" s="622"/>
      <c r="E4" s="622"/>
      <c r="F4" s="622"/>
      <c r="G4" s="622"/>
      <c r="H4" s="622"/>
    </row>
    <row r="5" spans="4:7" ht="12" customHeight="1">
      <c r="D5" s="454"/>
      <c r="E5" s="454"/>
      <c r="F5" s="454"/>
      <c r="G5" s="454"/>
    </row>
    <row r="6" spans="2:8" ht="18.75">
      <c r="B6" s="98"/>
      <c r="C6" s="623" t="s">
        <v>257</v>
      </c>
      <c r="D6" s="624" t="s">
        <v>319</v>
      </c>
      <c r="E6" s="624"/>
      <c r="F6" s="625" t="s">
        <v>441</v>
      </c>
      <c r="G6" s="625" t="s">
        <v>445</v>
      </c>
      <c r="H6" s="626" t="s">
        <v>324</v>
      </c>
    </row>
    <row r="7" spans="2:8" ht="18.75">
      <c r="B7" s="94"/>
      <c r="C7" s="623"/>
      <c r="D7" s="455" t="s">
        <v>440</v>
      </c>
      <c r="E7" s="456" t="s">
        <v>444</v>
      </c>
      <c r="F7" s="625"/>
      <c r="G7" s="625"/>
      <c r="H7" s="626"/>
    </row>
    <row r="8" spans="2:8" ht="18.75">
      <c r="B8" s="94"/>
      <c r="C8" s="457" t="s">
        <v>484</v>
      </c>
      <c r="D8" s="458"/>
      <c r="E8" s="459"/>
      <c r="F8" s="458"/>
      <c r="G8" s="459"/>
      <c r="H8" s="92"/>
    </row>
    <row r="9" spans="2:8" ht="18.75">
      <c r="B9" s="94"/>
      <c r="C9" s="460" t="s">
        <v>105</v>
      </c>
      <c r="D9" s="461"/>
      <c r="E9" s="462"/>
      <c r="F9" s="461"/>
      <c r="G9" s="462"/>
      <c r="H9" s="100"/>
    </row>
    <row r="10" spans="2:8" ht="18.75">
      <c r="B10" s="94"/>
      <c r="C10" s="249" t="s">
        <v>106</v>
      </c>
      <c r="D10" s="461">
        <v>99850.52</v>
      </c>
      <c r="E10" s="462"/>
      <c r="F10" s="461">
        <v>0</v>
      </c>
      <c r="G10" s="462">
        <f>D10-F10</f>
        <v>99850.52</v>
      </c>
      <c r="H10" s="100" t="s">
        <v>727</v>
      </c>
    </row>
    <row r="11" spans="2:8" ht="18.75">
      <c r="B11" s="94"/>
      <c r="C11" s="249"/>
      <c r="D11" s="461"/>
      <c r="E11" s="462"/>
      <c r="F11" s="461"/>
      <c r="G11" s="462"/>
      <c r="H11" s="100"/>
    </row>
    <row r="12" spans="2:8" ht="18.75">
      <c r="B12" s="94"/>
      <c r="C12" s="460"/>
      <c r="D12" s="461"/>
      <c r="E12" s="462"/>
      <c r="F12" s="461"/>
      <c r="G12" s="462"/>
      <c r="H12" s="100"/>
    </row>
    <row r="13" spans="2:8" ht="18.75">
      <c r="B13" s="94"/>
      <c r="C13" s="460"/>
      <c r="D13" s="461"/>
      <c r="E13" s="462"/>
      <c r="F13" s="461"/>
      <c r="G13" s="462"/>
      <c r="H13" s="100"/>
    </row>
    <row r="14" spans="2:8" ht="18.75">
      <c r="B14" s="94"/>
      <c r="C14" s="249"/>
      <c r="D14" s="461"/>
      <c r="E14" s="462"/>
      <c r="F14" s="461"/>
      <c r="G14" s="462"/>
      <c r="H14" s="100"/>
    </row>
    <row r="15" spans="2:8" ht="18.75">
      <c r="B15" s="94"/>
      <c r="C15" s="249"/>
      <c r="D15" s="461"/>
      <c r="E15" s="462"/>
      <c r="F15" s="461"/>
      <c r="G15" s="462"/>
      <c r="H15" s="100"/>
    </row>
    <row r="16" spans="2:8" ht="18.75">
      <c r="B16" s="94"/>
      <c r="C16" s="249"/>
      <c r="D16" s="461"/>
      <c r="E16" s="462"/>
      <c r="F16" s="461"/>
      <c r="G16" s="462"/>
      <c r="H16" s="100"/>
    </row>
    <row r="17" spans="2:8" ht="18.75">
      <c r="B17" s="94"/>
      <c r="C17" s="460"/>
      <c r="D17" s="461"/>
      <c r="E17" s="462"/>
      <c r="F17" s="461"/>
      <c r="G17" s="462"/>
      <c r="H17" s="100"/>
    </row>
    <row r="18" spans="2:8" ht="18.75">
      <c r="B18" s="94"/>
      <c r="C18" s="106"/>
      <c r="D18" s="461"/>
      <c r="E18" s="462"/>
      <c r="F18" s="461"/>
      <c r="G18" s="461"/>
      <c r="H18" s="94"/>
    </row>
    <row r="19" spans="3:8" ht="18.75">
      <c r="C19" s="94"/>
      <c r="D19" s="461"/>
      <c r="E19" s="462"/>
      <c r="F19" s="461"/>
      <c r="G19" s="463"/>
      <c r="H19" s="94"/>
    </row>
    <row r="20" spans="2:7" ht="19.5" thickBot="1">
      <c r="B20" s="109"/>
      <c r="D20" s="464">
        <f>SUM(D10:D17)</f>
        <v>99850.52</v>
      </c>
      <c r="E20" s="464">
        <f>SUM(E10:E17)</f>
        <v>0</v>
      </c>
      <c r="F20" s="464">
        <f>SUM(F10:F17)</f>
        <v>0</v>
      </c>
      <c r="G20" s="464">
        <f>SUM(G10:G19)</f>
        <v>99850.52</v>
      </c>
    </row>
    <row r="21" spans="3:7" ht="19.5" thickTop="1">
      <c r="C21" s="465"/>
      <c r="D21" s="454"/>
      <c r="E21" s="454"/>
      <c r="F21" s="454"/>
      <c r="G21" s="454"/>
    </row>
    <row r="22" spans="4:7" ht="18.75">
      <c r="D22" s="454"/>
      <c r="E22" s="454"/>
      <c r="F22" s="454"/>
      <c r="G22" s="454"/>
    </row>
  </sheetData>
  <sheetProtection/>
  <mergeCells count="8">
    <mergeCell ref="C2:H2"/>
    <mergeCell ref="C3:H3"/>
    <mergeCell ref="C4:H4"/>
    <mergeCell ref="C6:C7"/>
    <mergeCell ref="D6:E6"/>
    <mergeCell ref="F6:F7"/>
    <mergeCell ref="G6:G7"/>
    <mergeCell ref="H6:H7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zoomScalePageLayoutView="0" workbookViewId="0" topLeftCell="A1">
      <selection activeCell="K10" sqref="K10"/>
    </sheetView>
  </sheetViews>
  <sheetFormatPr defaultColWidth="8.8515625" defaultRowHeight="21.75"/>
  <cols>
    <col min="1" max="1" width="8.7109375" style="85" customWidth="1"/>
    <col min="2" max="2" width="68.57421875" style="32" customWidth="1"/>
    <col min="3" max="3" width="12.140625" style="32" customWidth="1"/>
    <col min="4" max="4" width="5.140625" style="86" customWidth="1"/>
    <col min="5" max="5" width="9.28125" style="32" customWidth="1"/>
    <col min="6" max="16384" width="8.8515625" style="32" customWidth="1"/>
  </cols>
  <sheetData>
    <row r="1" spans="2:4" ht="21.75">
      <c r="B1" s="23" t="s">
        <v>109</v>
      </c>
      <c r="D1" s="86" t="s">
        <v>108</v>
      </c>
    </row>
    <row r="2" spans="1:5" ht="25.5">
      <c r="A2" s="575" t="s">
        <v>97</v>
      </c>
      <c r="B2" s="575"/>
      <c r="C2" s="575"/>
      <c r="D2" s="575"/>
      <c r="E2" s="575"/>
    </row>
    <row r="3" spans="1:5" ht="25.5">
      <c r="A3" s="575" t="s">
        <v>643</v>
      </c>
      <c r="B3" s="575"/>
      <c r="C3" s="575"/>
      <c r="D3" s="575"/>
      <c r="E3" s="575"/>
    </row>
    <row r="4" spans="1:5" ht="21.75">
      <c r="A4" s="118"/>
      <c r="B4" s="89"/>
      <c r="C4" s="89"/>
      <c r="D4" s="422"/>
      <c r="E4" s="89"/>
    </row>
    <row r="5" spans="1:5" ht="21.75">
      <c r="A5" s="627" t="s">
        <v>256</v>
      </c>
      <c r="B5" s="627" t="s">
        <v>257</v>
      </c>
      <c r="C5" s="627" t="s">
        <v>258</v>
      </c>
      <c r="D5" s="627"/>
      <c r="E5" s="627" t="s">
        <v>324</v>
      </c>
    </row>
    <row r="6" spans="1:5" ht="21.75">
      <c r="A6" s="628"/>
      <c r="B6" s="628"/>
      <c r="C6" s="628"/>
      <c r="D6" s="628"/>
      <c r="E6" s="628"/>
    </row>
    <row r="7" spans="1:5" ht="21.75">
      <c r="A7" s="424" t="s">
        <v>722</v>
      </c>
      <c r="B7" s="425" t="s">
        <v>98</v>
      </c>
      <c r="C7" s="426"/>
      <c r="D7" s="427"/>
      <c r="E7" s="424"/>
    </row>
    <row r="8" spans="1:5" ht="21.75">
      <c r="A8" s="424"/>
      <c r="B8" s="428" t="s">
        <v>99</v>
      </c>
      <c r="C8" s="429"/>
      <c r="D8" s="427"/>
      <c r="E8" s="424"/>
    </row>
    <row r="9" spans="1:5" ht="21.75">
      <c r="A9" s="423"/>
      <c r="B9" s="430" t="s">
        <v>100</v>
      </c>
      <c r="C9" s="431">
        <v>436080</v>
      </c>
      <c r="D9" s="432">
        <v>0</v>
      </c>
      <c r="E9" s="423"/>
    </row>
    <row r="10" spans="1:5" ht="21.75">
      <c r="A10" s="433" t="s">
        <v>723</v>
      </c>
      <c r="B10" s="434" t="s">
        <v>101</v>
      </c>
      <c r="C10" s="435"/>
      <c r="D10" s="436"/>
      <c r="E10" s="424"/>
    </row>
    <row r="11" spans="1:5" ht="21.75">
      <c r="A11" s="424"/>
      <c r="B11" s="428" t="s">
        <v>99</v>
      </c>
      <c r="C11" s="429"/>
      <c r="D11" s="427"/>
      <c r="E11" s="437"/>
    </row>
    <row r="12" spans="1:5" ht="21.75">
      <c r="A12" s="423"/>
      <c r="B12" s="430" t="s">
        <v>100</v>
      </c>
      <c r="C12" s="431">
        <v>220772</v>
      </c>
      <c r="D12" s="432">
        <v>0</v>
      </c>
      <c r="E12" s="438"/>
    </row>
    <row r="13" spans="1:5" ht="21.75">
      <c r="A13" s="439" t="s">
        <v>724</v>
      </c>
      <c r="B13" s="440" t="s">
        <v>102</v>
      </c>
      <c r="C13" s="441"/>
      <c r="D13" s="442"/>
      <c r="E13" s="424"/>
    </row>
    <row r="14" spans="1:5" ht="21.75">
      <c r="A14" s="443"/>
      <c r="B14" s="444" t="s">
        <v>99</v>
      </c>
      <c r="C14" s="445"/>
      <c r="D14" s="446"/>
      <c r="E14" s="424"/>
    </row>
    <row r="15" spans="1:5" ht="21.75">
      <c r="A15" s="447"/>
      <c r="B15" s="430" t="s">
        <v>100</v>
      </c>
      <c r="C15" s="448">
        <v>133890</v>
      </c>
      <c r="D15" s="449">
        <v>0</v>
      </c>
      <c r="E15" s="423"/>
    </row>
    <row r="16" spans="1:5" ht="21.75">
      <c r="A16" s="439" t="s">
        <v>725</v>
      </c>
      <c r="B16" s="440" t="s">
        <v>103</v>
      </c>
      <c r="C16" s="441"/>
      <c r="D16" s="442"/>
      <c r="E16" s="424"/>
    </row>
    <row r="17" spans="1:5" ht="21.75">
      <c r="A17" s="443"/>
      <c r="B17" s="444" t="s">
        <v>99</v>
      </c>
      <c r="C17" s="445"/>
      <c r="D17" s="446"/>
      <c r="E17" s="424"/>
    </row>
    <row r="18" spans="1:5" ht="21.75">
      <c r="A18" s="450"/>
      <c r="B18" s="430" t="s">
        <v>100</v>
      </c>
      <c r="C18" s="445">
        <v>31320</v>
      </c>
      <c r="D18" s="446">
        <v>0</v>
      </c>
      <c r="E18" s="423"/>
    </row>
    <row r="19" spans="1:5" ht="22.5" thickBot="1">
      <c r="A19" s="451"/>
      <c r="B19" s="138" t="s">
        <v>277</v>
      </c>
      <c r="C19" s="452">
        <f>SUM(C7:C18)</f>
        <v>822062</v>
      </c>
      <c r="D19" s="453">
        <v>0</v>
      </c>
      <c r="E19" s="89"/>
    </row>
    <row r="20" spans="1:5" ht="22.5" thickTop="1">
      <c r="A20" s="118"/>
      <c r="B20" s="89"/>
      <c r="C20" s="89"/>
      <c r="D20" s="422"/>
      <c r="E20" s="89"/>
    </row>
    <row r="21" ht="21.75">
      <c r="A21" s="87"/>
    </row>
    <row r="22" spans="1:2" ht="21.75">
      <c r="A22" s="87"/>
      <c r="B22" s="88"/>
    </row>
    <row r="23" ht="21.75">
      <c r="A23" s="87"/>
    </row>
  </sheetData>
  <sheetProtection/>
  <mergeCells count="6">
    <mergeCell ref="C5:D6"/>
    <mergeCell ref="E5:E6"/>
    <mergeCell ref="A2:E2"/>
    <mergeCell ref="A3:E3"/>
    <mergeCell ref="A5:A6"/>
    <mergeCell ref="B5:B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zoomScalePageLayoutView="0" workbookViewId="0" topLeftCell="A1">
      <selection activeCell="F12" sqref="F12"/>
    </sheetView>
  </sheetViews>
  <sheetFormatPr defaultColWidth="9.140625" defaultRowHeight="21.75"/>
  <cols>
    <col min="1" max="1" width="9.140625" style="139" customWidth="1"/>
    <col min="2" max="2" width="48.00390625" style="139" customWidth="1"/>
    <col min="3" max="4" width="19.00390625" style="139" customWidth="1"/>
    <col min="5" max="6" width="19.00390625" style="466" customWidth="1"/>
    <col min="7" max="16384" width="9.140625" style="139" customWidth="1"/>
  </cols>
  <sheetData>
    <row r="1" spans="1:6" ht="21">
      <c r="A1" s="253" t="s">
        <v>109</v>
      </c>
      <c r="F1" s="467" t="s">
        <v>859</v>
      </c>
    </row>
    <row r="2" spans="1:6" ht="23.25">
      <c r="A2" s="575" t="s">
        <v>341</v>
      </c>
      <c r="B2" s="575"/>
      <c r="C2" s="575"/>
      <c r="D2" s="575"/>
      <c r="E2" s="575"/>
      <c r="F2" s="575"/>
    </row>
    <row r="3" spans="1:6" ht="23.25">
      <c r="A3" s="575" t="s">
        <v>80</v>
      </c>
      <c r="B3" s="575"/>
      <c r="C3" s="575"/>
      <c r="D3" s="575"/>
      <c r="E3" s="575"/>
      <c r="F3" s="575"/>
    </row>
    <row r="5" spans="1:6" ht="21">
      <c r="A5" s="629" t="s">
        <v>480</v>
      </c>
      <c r="B5" s="629" t="s">
        <v>257</v>
      </c>
      <c r="C5" s="468" t="s">
        <v>17</v>
      </c>
      <c r="D5" s="468" t="s">
        <v>440</v>
      </c>
      <c r="E5" s="469" t="s">
        <v>441</v>
      </c>
      <c r="F5" s="469" t="s">
        <v>445</v>
      </c>
    </row>
    <row r="6" spans="1:6" ht="21">
      <c r="A6" s="630"/>
      <c r="B6" s="630"/>
      <c r="C6" s="470" t="s">
        <v>542</v>
      </c>
      <c r="D6" s="470" t="s">
        <v>319</v>
      </c>
      <c r="E6" s="471" t="s">
        <v>319</v>
      </c>
      <c r="F6" s="471" t="s">
        <v>319</v>
      </c>
    </row>
    <row r="7" spans="1:6" ht="21">
      <c r="A7" s="472"/>
      <c r="B7" s="100" t="s">
        <v>728</v>
      </c>
      <c r="C7" s="159">
        <v>3549000</v>
      </c>
      <c r="D7" s="473">
        <v>0</v>
      </c>
      <c r="E7" s="474">
        <v>2290000</v>
      </c>
      <c r="F7" s="473">
        <f>C7-E7</f>
        <v>1259000</v>
      </c>
    </row>
    <row r="8" spans="1:6" ht="21">
      <c r="A8" s="472"/>
      <c r="B8" s="100" t="s">
        <v>729</v>
      </c>
      <c r="C8" s="159">
        <v>360500</v>
      </c>
      <c r="D8" s="473">
        <v>0</v>
      </c>
      <c r="E8" s="474">
        <v>78000</v>
      </c>
      <c r="F8" s="473">
        <f>C8-E8</f>
        <v>282500</v>
      </c>
    </row>
    <row r="9" spans="1:6" ht="21">
      <c r="A9" s="472"/>
      <c r="B9" s="100" t="s">
        <v>930</v>
      </c>
      <c r="C9" s="159">
        <v>20000</v>
      </c>
      <c r="D9" s="473">
        <v>0</v>
      </c>
      <c r="E9" s="474">
        <v>0</v>
      </c>
      <c r="F9" s="473">
        <v>20000</v>
      </c>
    </row>
    <row r="10" spans="1:6" ht="21">
      <c r="A10" s="472"/>
      <c r="B10" s="100"/>
      <c r="C10" s="159"/>
      <c r="D10" s="473"/>
      <c r="E10" s="474"/>
      <c r="F10" s="473"/>
    </row>
    <row r="11" spans="1:6" ht="21">
      <c r="A11" s="472"/>
      <c r="B11" s="472"/>
      <c r="C11" s="472"/>
      <c r="D11" s="473"/>
      <c r="E11" s="473"/>
      <c r="F11" s="473"/>
    </row>
    <row r="12" spans="1:6" ht="21">
      <c r="A12" s="472"/>
      <c r="B12" s="472"/>
      <c r="C12" s="472"/>
      <c r="D12" s="472"/>
      <c r="E12" s="473"/>
      <c r="F12" s="473"/>
    </row>
    <row r="13" spans="1:6" ht="21">
      <c r="A13" s="472"/>
      <c r="B13" s="472"/>
      <c r="C13" s="472"/>
      <c r="D13" s="472"/>
      <c r="E13" s="473"/>
      <c r="F13" s="473"/>
    </row>
    <row r="14" spans="1:6" ht="21">
      <c r="A14" s="472"/>
      <c r="B14" s="472"/>
      <c r="C14" s="472"/>
      <c r="D14" s="472"/>
      <c r="E14" s="473"/>
      <c r="F14" s="473"/>
    </row>
    <row r="15" spans="1:6" ht="21">
      <c r="A15" s="472"/>
      <c r="B15" s="472"/>
      <c r="C15" s="472"/>
      <c r="D15" s="472"/>
      <c r="E15" s="473"/>
      <c r="F15" s="473"/>
    </row>
    <row r="16" spans="1:6" ht="21">
      <c r="A16" s="472"/>
      <c r="B16" s="472"/>
      <c r="C16" s="472"/>
      <c r="D16" s="472"/>
      <c r="E16" s="473"/>
      <c r="F16" s="473"/>
    </row>
    <row r="17" spans="1:6" ht="21">
      <c r="A17" s="472"/>
      <c r="B17" s="472"/>
      <c r="C17" s="475"/>
      <c r="D17" s="475"/>
      <c r="E17" s="476"/>
      <c r="F17" s="476"/>
    </row>
    <row r="18" spans="1:6" ht="21">
      <c r="A18" s="478"/>
      <c r="B18" s="479" t="s">
        <v>388</v>
      </c>
      <c r="C18" s="477">
        <f>SUM(C7:C17)</f>
        <v>3929500</v>
      </c>
      <c r="D18" s="477">
        <f>SUM(D7:D17)</f>
        <v>0</v>
      </c>
      <c r="E18" s="477">
        <f>SUM(E7:E17)</f>
        <v>2368000</v>
      </c>
      <c r="F18" s="477">
        <f>SUM(F7:F17)</f>
        <v>1561500</v>
      </c>
    </row>
  </sheetData>
  <sheetProtection/>
  <mergeCells count="4">
    <mergeCell ref="A3:F3"/>
    <mergeCell ref="A2:F2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zoomScalePageLayoutView="0" workbookViewId="0" topLeftCell="A13">
      <selection activeCell="J33" sqref="J33"/>
    </sheetView>
  </sheetViews>
  <sheetFormatPr defaultColWidth="9.140625" defaultRowHeight="21.75"/>
  <cols>
    <col min="1" max="1" width="9.8515625" style="539" customWidth="1"/>
    <col min="2" max="2" width="5.00390625" style="539" customWidth="1"/>
    <col min="3" max="3" width="9.140625" style="539" customWidth="1"/>
    <col min="4" max="4" width="15.8515625" style="539" customWidth="1"/>
    <col min="5" max="5" width="16.7109375" style="539" customWidth="1"/>
    <col min="6" max="7" width="14.57421875" style="156" customWidth="1"/>
    <col min="8" max="9" width="9.140625" style="539" customWidth="1"/>
    <col min="10" max="10" width="15.8515625" style="539" customWidth="1"/>
    <col min="11" max="16384" width="9.140625" style="539" customWidth="1"/>
  </cols>
  <sheetData>
    <row r="1" spans="1:7" ht="21">
      <c r="A1" s="253" t="s">
        <v>109</v>
      </c>
      <c r="B1" s="139"/>
      <c r="G1" s="540" t="s">
        <v>860</v>
      </c>
    </row>
    <row r="2" spans="1:8" ht="18.75">
      <c r="A2" s="631" t="s">
        <v>341</v>
      </c>
      <c r="B2" s="631"/>
      <c r="C2" s="631"/>
      <c r="D2" s="631"/>
      <c r="E2" s="631"/>
      <c r="F2" s="631"/>
      <c r="G2" s="631"/>
      <c r="H2" s="631"/>
    </row>
    <row r="3" spans="1:8" ht="18.75">
      <c r="A3" s="631" t="s">
        <v>432</v>
      </c>
      <c r="B3" s="631"/>
      <c r="C3" s="631"/>
      <c r="D3" s="631"/>
      <c r="E3" s="631"/>
      <c r="F3" s="631"/>
      <c r="G3" s="631"/>
      <c r="H3" s="631"/>
    </row>
    <row r="4" spans="1:8" ht="18.75">
      <c r="A4" s="631" t="s">
        <v>730</v>
      </c>
      <c r="B4" s="631"/>
      <c r="C4" s="631"/>
      <c r="D4" s="631"/>
      <c r="E4" s="631"/>
      <c r="F4" s="631"/>
      <c r="G4" s="631"/>
      <c r="H4" s="631"/>
    </row>
    <row r="6" spans="1:7" ht="18.75">
      <c r="A6" s="539" t="s">
        <v>861</v>
      </c>
      <c r="G6" s="156">
        <v>4353933.73</v>
      </c>
    </row>
    <row r="7" spans="1:6" ht="18.75">
      <c r="A7" s="541" t="s">
        <v>434</v>
      </c>
      <c r="B7" s="539" t="s">
        <v>581</v>
      </c>
      <c r="F7" s="156">
        <v>2523077.75</v>
      </c>
    </row>
    <row r="8" spans="1:6" ht="18.75">
      <c r="A8" s="541"/>
      <c r="B8" s="539" t="s">
        <v>865</v>
      </c>
      <c r="F8" s="156">
        <v>1000</v>
      </c>
    </row>
    <row r="9" spans="1:6" ht="18.75">
      <c r="A9" s="541"/>
      <c r="B9" s="539" t="s">
        <v>866</v>
      </c>
      <c r="F9" s="156">
        <v>380</v>
      </c>
    </row>
    <row r="10" spans="1:6" ht="18.75">
      <c r="A10" s="542"/>
      <c r="B10" s="539" t="s">
        <v>867</v>
      </c>
      <c r="F10" s="156">
        <v>50126</v>
      </c>
    </row>
    <row r="11" spans="1:6" ht="18.75">
      <c r="A11" s="542"/>
      <c r="B11" s="539" t="s">
        <v>868</v>
      </c>
      <c r="F11" s="156">
        <v>146375</v>
      </c>
    </row>
    <row r="12" spans="1:6" ht="18.75">
      <c r="A12" s="542"/>
      <c r="B12" s="539" t="s">
        <v>884</v>
      </c>
      <c r="F12" s="156">
        <v>2346</v>
      </c>
    </row>
    <row r="13" spans="1:7" ht="18.75">
      <c r="A13" s="541" t="s">
        <v>582</v>
      </c>
      <c r="B13" s="539" t="s">
        <v>538</v>
      </c>
      <c r="F13" s="156">
        <v>3356657.4</v>
      </c>
      <c r="G13" s="539"/>
    </row>
    <row r="14" spans="1:10" ht="18.75">
      <c r="A14" s="541"/>
      <c r="B14" s="539" t="s">
        <v>583</v>
      </c>
      <c r="F14" s="156">
        <v>630769.44</v>
      </c>
      <c r="G14" s="539"/>
      <c r="J14" s="545">
        <f>งบแสดงฐานะทางการเงิน!H24</f>
        <v>3087854.95</v>
      </c>
    </row>
    <row r="15" spans="1:10" ht="18.75">
      <c r="A15" s="541"/>
      <c r="B15" s="539" t="s">
        <v>887</v>
      </c>
      <c r="F15" s="156">
        <v>1956.69</v>
      </c>
      <c r="G15" s="538">
        <f>F7+F8+F9-F13-F14+F10+F11+F12-F15</f>
        <v>-1266078.7799999998</v>
      </c>
      <c r="J15" s="545"/>
    </row>
    <row r="16" spans="2:10" ht="19.5" thickBot="1">
      <c r="B16" s="543" t="s">
        <v>863</v>
      </c>
      <c r="G16" s="544">
        <f>SUM(G6:G15)</f>
        <v>3087854.9500000007</v>
      </c>
      <c r="J16" s="545">
        <f>J14-G16</f>
        <v>0</v>
      </c>
    </row>
    <row r="17" ht="19.5" thickTop="1">
      <c r="J17" s="545"/>
    </row>
    <row r="19" ht="18.75">
      <c r="B19" s="539" t="s">
        <v>864</v>
      </c>
    </row>
    <row r="20" spans="3:7" ht="18.75">
      <c r="C20" s="539" t="s">
        <v>888</v>
      </c>
      <c r="G20" s="156">
        <v>2346</v>
      </c>
    </row>
    <row r="21" spans="3:7" ht="18.75">
      <c r="C21" s="539" t="s">
        <v>869</v>
      </c>
      <c r="G21" s="156">
        <v>150000</v>
      </c>
    </row>
    <row r="22" spans="3:7" ht="18.75">
      <c r="C22" s="539" t="s">
        <v>889</v>
      </c>
      <c r="G22" s="156">
        <v>146375</v>
      </c>
    </row>
    <row r="23" spans="3:7" ht="18.75">
      <c r="C23" s="543" t="s">
        <v>870</v>
      </c>
      <c r="G23" s="538">
        <f>G16-G21-G20-G22</f>
        <v>2789133.9500000007</v>
      </c>
    </row>
    <row r="24" ht="19.5" thickBot="1">
      <c r="G24" s="544">
        <f>SUM(G20:G23)</f>
        <v>3087854.9500000007</v>
      </c>
    </row>
    <row r="25" ht="19.5" thickTop="1">
      <c r="G25" s="539"/>
    </row>
    <row r="26" ht="18.75">
      <c r="G26" s="539"/>
    </row>
    <row r="29" spans="1:2" ht="18.75">
      <c r="A29" s="543" t="s">
        <v>324</v>
      </c>
      <c r="B29" s="539" t="s">
        <v>862</v>
      </c>
    </row>
    <row r="30" ht="18.75">
      <c r="B30" s="539" t="s">
        <v>586</v>
      </c>
    </row>
  </sheetData>
  <sheetProtection/>
  <mergeCells count="3">
    <mergeCell ref="A2:H2"/>
    <mergeCell ref="A3:H3"/>
    <mergeCell ref="A4:H4"/>
  </mergeCells>
  <printOptions/>
  <pageMargins left="0.62" right="0.38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4"/>
  </sheetPr>
  <dimension ref="A1:I38"/>
  <sheetViews>
    <sheetView zoomScalePageLayoutView="0" workbookViewId="0" topLeftCell="A10">
      <selection activeCell="G19" sqref="G19"/>
    </sheetView>
  </sheetViews>
  <sheetFormatPr defaultColWidth="10.00390625" defaultRowHeight="19.5" customHeight="1"/>
  <cols>
    <col min="1" max="1" width="25.7109375" style="547" customWidth="1"/>
    <col min="2" max="2" width="29.28125" style="547" customWidth="1"/>
    <col min="3" max="3" width="7.421875" style="547" customWidth="1"/>
    <col min="4" max="4" width="13.57421875" style="547" customWidth="1"/>
    <col min="5" max="5" width="14.28125" style="547" customWidth="1"/>
    <col min="6" max="6" width="13.00390625" style="547" customWidth="1"/>
    <col min="7" max="16384" width="10.00390625" style="547" customWidth="1"/>
  </cols>
  <sheetData>
    <row r="1" spans="1:5" ht="21.75" customHeight="1">
      <c r="A1" s="632" t="s">
        <v>312</v>
      </c>
      <c r="B1" s="632"/>
      <c r="C1" s="632"/>
      <c r="D1" s="632"/>
      <c r="E1" s="632"/>
    </row>
    <row r="2" spans="1:5" ht="21.75" customHeight="1">
      <c r="A2" s="632" t="s">
        <v>876</v>
      </c>
      <c r="B2" s="632"/>
      <c r="C2" s="632"/>
      <c r="D2" s="632"/>
      <c r="E2" s="632"/>
    </row>
    <row r="3" ht="21.75" customHeight="1">
      <c r="A3" s="548" t="s">
        <v>587</v>
      </c>
    </row>
    <row r="4" ht="21.75" customHeight="1">
      <c r="A4" s="547" t="s">
        <v>890</v>
      </c>
    </row>
    <row r="5" spans="1:5" ht="21.75" customHeight="1">
      <c r="A5" s="547" t="s">
        <v>588</v>
      </c>
      <c r="E5" s="549">
        <f>งบแสดงฐานะทางการเงิน!H24</f>
        <v>3087854.95</v>
      </c>
    </row>
    <row r="6" spans="1:4" ht="21.75" customHeight="1">
      <c r="A6" s="548" t="s">
        <v>871</v>
      </c>
      <c r="D6" s="549">
        <v>2346</v>
      </c>
    </row>
    <row r="7" spans="1:4" ht="21.75" customHeight="1">
      <c r="A7" s="547" t="s">
        <v>894</v>
      </c>
      <c r="D7" s="549">
        <v>150000</v>
      </c>
    </row>
    <row r="8" spans="1:4" ht="21.75" customHeight="1">
      <c r="A8" s="547" t="s">
        <v>895</v>
      </c>
      <c r="D8" s="549">
        <v>146375</v>
      </c>
    </row>
    <row r="9" spans="4:5" ht="21.75" customHeight="1">
      <c r="D9" s="549">
        <v>0</v>
      </c>
      <c r="E9" s="550">
        <f>SUM(D6:D9)</f>
        <v>298721</v>
      </c>
    </row>
    <row r="10" spans="1:5" ht="21.75" customHeight="1" thickBot="1">
      <c r="A10" s="551" t="s">
        <v>589</v>
      </c>
      <c r="E10" s="552">
        <f>SUM(E5-E9)</f>
        <v>2789133.95</v>
      </c>
    </row>
    <row r="11" ht="21.75" customHeight="1" thickTop="1">
      <c r="A11" s="551" t="s">
        <v>590</v>
      </c>
    </row>
    <row r="12" spans="1:5" ht="21.75" customHeight="1">
      <c r="A12" s="547" t="s">
        <v>891</v>
      </c>
      <c r="E12" s="549">
        <f>งบแสดงฐานะทางการเงิน!H8+งบแสดงฐานะทางการเงิน!H9+งบแสดงฐานะทางการเงิน!H10+งบแสดงฐานะทางการเงิน!H11+งบแสดงฐานะทางการเงิน!H12</f>
        <v>11886132.51</v>
      </c>
    </row>
    <row r="13" ht="21.75" customHeight="1">
      <c r="A13" s="547" t="s">
        <v>588</v>
      </c>
    </row>
    <row r="14" spans="1:4" ht="21.75" customHeight="1">
      <c r="A14" s="548" t="s">
        <v>872</v>
      </c>
      <c r="D14" s="549">
        <f>งบแสดงฐานะทางการเงิน!H19</f>
        <v>99850.52</v>
      </c>
    </row>
    <row r="15" spans="1:8" ht="21.75" customHeight="1">
      <c r="A15" s="547" t="s">
        <v>599</v>
      </c>
      <c r="D15" s="549">
        <f>งบแสดงฐานะทางการเงิน!H20</f>
        <v>822062</v>
      </c>
      <c r="H15" s="547" t="s">
        <v>325</v>
      </c>
    </row>
    <row r="16" spans="1:4" ht="21.75" customHeight="1">
      <c r="A16" s="547" t="s">
        <v>591</v>
      </c>
      <c r="D16" s="549">
        <f>งบแสดงฐานะทางการเงิน!H18</f>
        <v>367497.07</v>
      </c>
    </row>
    <row r="17" spans="1:4" ht="21.75" customHeight="1">
      <c r="A17" s="547" t="s">
        <v>600</v>
      </c>
      <c r="D17" s="549">
        <f>งบแสดงฐานะทางการเงิน!H21</f>
        <v>1561500</v>
      </c>
    </row>
    <row r="18" spans="1:4" ht="21.75" customHeight="1">
      <c r="A18" s="547" t="s">
        <v>892</v>
      </c>
      <c r="D18" s="549">
        <f>งบแสดงฐานะทางการเงิน!H14</f>
        <v>2346</v>
      </c>
    </row>
    <row r="19" spans="1:4" ht="21.75" customHeight="1">
      <c r="A19" s="487" t="s">
        <v>601</v>
      </c>
      <c r="D19" s="549">
        <f>งบแสดงฐานะทางการเงิน!H22</f>
        <v>1000000</v>
      </c>
    </row>
    <row r="20" spans="1:4" ht="21.75" customHeight="1">
      <c r="A20" s="487" t="s">
        <v>893</v>
      </c>
      <c r="D20" s="549">
        <f>งบแสดงฐานะทางการเงิน!H23</f>
        <v>28892.8</v>
      </c>
    </row>
    <row r="21" spans="1:5" ht="21.75" customHeight="1">
      <c r="A21" s="547" t="s">
        <v>592</v>
      </c>
      <c r="D21" s="553">
        <f>งบแสดงฐานะทางการเงิน!H25</f>
        <v>5633517.17</v>
      </c>
      <c r="E21" s="554">
        <f>SUM(D14:D21)</f>
        <v>9515665.559999999</v>
      </c>
    </row>
    <row r="22" spans="1:6" ht="21.75" customHeight="1" thickBot="1">
      <c r="A22" s="551" t="s">
        <v>589</v>
      </c>
      <c r="E22" s="555">
        <f>SUM(E12-E21)</f>
        <v>2370466.950000001</v>
      </c>
      <c r="F22" s="554"/>
    </row>
    <row r="23" ht="21.75" customHeight="1" thickTop="1">
      <c r="A23" s="548" t="s">
        <v>873</v>
      </c>
    </row>
    <row r="24" spans="1:5" ht="21.75" customHeight="1">
      <c r="A24" s="632" t="s">
        <v>593</v>
      </c>
      <c r="B24" s="632"/>
      <c r="C24" s="632"/>
      <c r="D24" s="632"/>
      <c r="E24" s="632"/>
    </row>
    <row r="25" spans="1:5" ht="21.75" customHeight="1">
      <c r="A25" s="547" t="s">
        <v>594</v>
      </c>
      <c r="E25" s="549">
        <f>E22</f>
        <v>2370466.950000001</v>
      </c>
    </row>
    <row r="26" spans="1:5" ht="21.75" customHeight="1">
      <c r="A26" s="548" t="s">
        <v>874</v>
      </c>
      <c r="E26" s="549">
        <v>0</v>
      </c>
    </row>
    <row r="27" spans="1:5" ht="21.75" customHeight="1">
      <c r="A27" s="547" t="s">
        <v>445</v>
      </c>
      <c r="E27" s="553">
        <f>SUM(E25-E26)</f>
        <v>2370466.950000001</v>
      </c>
    </row>
    <row r="28" spans="1:5" ht="21.75" customHeight="1">
      <c r="A28" s="548" t="s">
        <v>875</v>
      </c>
      <c r="D28" s="554">
        <v>1057000</v>
      </c>
      <c r="E28" s="553">
        <f>SUM(D28:D28)</f>
        <v>1057000</v>
      </c>
    </row>
    <row r="29" ht="21.75" customHeight="1">
      <c r="A29" s="547" t="s">
        <v>595</v>
      </c>
    </row>
    <row r="30" ht="21.75" customHeight="1">
      <c r="A30" s="547" t="s">
        <v>596</v>
      </c>
    </row>
    <row r="31" ht="21.75" customHeight="1">
      <c r="A31" s="547" t="s">
        <v>597</v>
      </c>
    </row>
    <row r="32" spans="1:5" ht="21.75" customHeight="1" thickBot="1">
      <c r="A32" s="551" t="s">
        <v>598</v>
      </c>
      <c r="E32" s="555">
        <f>SUM(E27-E28)</f>
        <v>1313466.9500000011</v>
      </c>
    </row>
    <row r="33" ht="21.75" customHeight="1" thickTop="1">
      <c r="A33" s="547" t="s">
        <v>325</v>
      </c>
    </row>
    <row r="34" ht="21.75" customHeight="1"/>
    <row r="35" ht="21.75" customHeight="1"/>
    <row r="36" spans="1:9" ht="21.75" customHeight="1">
      <c r="A36" s="549" t="s">
        <v>602</v>
      </c>
      <c r="B36" s="549"/>
      <c r="C36" s="556"/>
      <c r="D36" s="557"/>
      <c r="E36" s="549"/>
      <c r="I36" s="558"/>
    </row>
    <row r="37" spans="1:9" ht="21.75" customHeight="1">
      <c r="A37" s="549" t="s">
        <v>877</v>
      </c>
      <c r="B37" s="549"/>
      <c r="C37" s="559"/>
      <c r="D37" s="560"/>
      <c r="E37" s="559"/>
      <c r="I37" s="558"/>
    </row>
    <row r="38" spans="1:9" ht="21.75" customHeight="1">
      <c r="A38" s="556" t="s">
        <v>878</v>
      </c>
      <c r="B38" s="556"/>
      <c r="C38" s="556"/>
      <c r="D38" s="556"/>
      <c r="E38" s="556"/>
      <c r="I38" s="558"/>
    </row>
    <row r="39" ht="21.75" customHeight="1"/>
    <row r="40" ht="21.75" customHeight="1"/>
  </sheetData>
  <sheetProtection/>
  <mergeCells count="3">
    <mergeCell ref="A1:E1"/>
    <mergeCell ref="A2:E2"/>
    <mergeCell ref="A24:E24"/>
  </mergeCells>
  <printOptions/>
  <pageMargins left="0.75" right="0.47" top="0.56" bottom="0.37" header="0.5" footer="0.3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P58"/>
  <sheetViews>
    <sheetView zoomScale="85" zoomScaleNormal="85" zoomScalePageLayoutView="0" workbookViewId="0" topLeftCell="A4">
      <pane ySplit="1935" topLeftCell="A34" activePane="bottomLeft" state="split"/>
      <selection pane="topLeft" activeCell="L33" sqref="L33"/>
      <selection pane="bottomLeft" activeCell="J43" sqref="J43"/>
    </sheetView>
  </sheetViews>
  <sheetFormatPr defaultColWidth="9.140625" defaultRowHeight="21.75"/>
  <cols>
    <col min="1" max="1" width="0.9921875" style="89" customWidth="1"/>
    <col min="2" max="2" width="10.28125" style="89" customWidth="1"/>
    <col min="3" max="3" width="49.8515625" style="523" customWidth="1"/>
    <col min="4" max="4" width="14.00390625" style="89" customWidth="1"/>
    <col min="5" max="5" width="11.7109375" style="89" customWidth="1"/>
    <col min="6" max="6" width="12.7109375" style="89" customWidth="1"/>
    <col min="7" max="7" width="13.421875" style="89" customWidth="1"/>
    <col min="8" max="8" width="14.00390625" style="89" customWidth="1"/>
    <col min="9" max="9" width="11.7109375" style="89" customWidth="1"/>
    <col min="10" max="10" width="30.28125" style="89" customWidth="1"/>
    <col min="11" max="12" width="9.140625" style="89" customWidth="1"/>
    <col min="13" max="13" width="16.140625" style="89" customWidth="1"/>
    <col min="14" max="16384" width="9.140625" style="89" customWidth="1"/>
  </cols>
  <sheetData>
    <row r="1" spans="2:10" ht="18.75">
      <c r="B1" s="253" t="s">
        <v>585</v>
      </c>
      <c r="J1" s="89" t="s">
        <v>584</v>
      </c>
    </row>
    <row r="2" spans="2:10" ht="21">
      <c r="B2" s="622" t="s">
        <v>341</v>
      </c>
      <c r="C2" s="622"/>
      <c r="D2" s="622"/>
      <c r="E2" s="622"/>
      <c r="F2" s="622"/>
      <c r="G2" s="622"/>
      <c r="H2" s="622"/>
      <c r="I2" s="622"/>
      <c r="J2" s="622"/>
    </row>
    <row r="3" spans="2:10" ht="21">
      <c r="B3" s="622" t="s">
        <v>428</v>
      </c>
      <c r="C3" s="622"/>
      <c r="D3" s="622"/>
      <c r="E3" s="622"/>
      <c r="F3" s="622"/>
      <c r="G3" s="622"/>
      <c r="H3" s="622"/>
      <c r="I3" s="622"/>
      <c r="J3" s="622"/>
    </row>
    <row r="4" spans="2:10" ht="21">
      <c r="B4" s="622" t="s">
        <v>793</v>
      </c>
      <c r="C4" s="622"/>
      <c r="D4" s="622"/>
      <c r="E4" s="622"/>
      <c r="F4" s="622"/>
      <c r="G4" s="622"/>
      <c r="H4" s="622"/>
      <c r="I4" s="622"/>
      <c r="J4" s="622"/>
    </row>
    <row r="5" ht="9" customHeight="1"/>
    <row r="6" spans="2:16" ht="18.75">
      <c r="B6" s="524" t="s">
        <v>326</v>
      </c>
      <c r="C6" s="124" t="s">
        <v>430</v>
      </c>
      <c r="D6" s="577" t="s">
        <v>431</v>
      </c>
      <c r="E6" s="633"/>
      <c r="F6" s="451" t="s">
        <v>440</v>
      </c>
      <c r="G6" s="124" t="s">
        <v>441</v>
      </c>
      <c r="H6" s="451" t="s">
        <v>442</v>
      </c>
      <c r="I6" s="124" t="s">
        <v>443</v>
      </c>
      <c r="J6" s="525" t="s">
        <v>324</v>
      </c>
      <c r="K6" s="118"/>
      <c r="L6" s="118"/>
      <c r="M6" s="118"/>
      <c r="N6" s="118"/>
      <c r="O6" s="118"/>
      <c r="P6" s="118"/>
    </row>
    <row r="7" spans="2:16" ht="18.75">
      <c r="B7" s="264" t="s">
        <v>429</v>
      </c>
      <c r="C7" s="526"/>
      <c r="D7" s="248" t="s">
        <v>438</v>
      </c>
      <c r="E7" s="179" t="s">
        <v>439</v>
      </c>
      <c r="F7" s="527"/>
      <c r="G7" s="129"/>
      <c r="H7" s="527" t="s">
        <v>839</v>
      </c>
      <c r="I7" s="129"/>
      <c r="J7" s="275"/>
      <c r="K7" s="118"/>
      <c r="L7" s="118"/>
      <c r="M7" s="118"/>
      <c r="N7" s="118"/>
      <c r="O7" s="118"/>
      <c r="P7" s="118"/>
    </row>
    <row r="8" spans="2:16" ht="18.75">
      <c r="B8" s="512">
        <v>238884</v>
      </c>
      <c r="C8" s="167" t="s">
        <v>794</v>
      </c>
      <c r="D8" s="179"/>
      <c r="E8" s="179"/>
      <c r="F8" s="179"/>
      <c r="G8" s="179"/>
      <c r="H8" s="179"/>
      <c r="I8" s="179"/>
      <c r="J8" s="196" t="s">
        <v>800</v>
      </c>
      <c r="K8" s="118"/>
      <c r="L8" s="118"/>
      <c r="M8" s="118"/>
      <c r="N8" s="118"/>
      <c r="O8" s="118"/>
      <c r="P8" s="118"/>
    </row>
    <row r="9" spans="2:16" ht="18.75">
      <c r="B9" s="179"/>
      <c r="C9" s="167" t="s">
        <v>795</v>
      </c>
      <c r="D9" s="531">
        <v>73800</v>
      </c>
      <c r="E9" s="531"/>
      <c r="F9" s="531"/>
      <c r="G9" s="531">
        <v>73800</v>
      </c>
      <c r="H9" s="531">
        <f>D9-G9</f>
        <v>0</v>
      </c>
      <c r="I9" s="531"/>
      <c r="J9" s="196" t="s">
        <v>801</v>
      </c>
      <c r="K9" s="118"/>
      <c r="L9" s="118"/>
      <c r="M9" s="118"/>
      <c r="N9" s="118"/>
      <c r="O9" s="118"/>
      <c r="P9" s="118"/>
    </row>
    <row r="10" spans="2:16" ht="18.75">
      <c r="B10" s="179"/>
      <c r="C10" s="167" t="s">
        <v>796</v>
      </c>
      <c r="D10" s="531">
        <v>81360</v>
      </c>
      <c r="E10" s="531"/>
      <c r="F10" s="531"/>
      <c r="G10" s="531">
        <v>81360</v>
      </c>
      <c r="H10" s="531">
        <f aca="true" t="shared" si="0" ref="H10:H54">D10-G10</f>
        <v>0</v>
      </c>
      <c r="I10" s="531"/>
      <c r="J10" s="196" t="s">
        <v>805</v>
      </c>
      <c r="K10" s="118"/>
      <c r="L10" s="118"/>
      <c r="M10" s="118"/>
      <c r="N10" s="118"/>
      <c r="O10" s="118"/>
      <c r="P10" s="118"/>
    </row>
    <row r="11" spans="2:16" ht="18.75">
      <c r="B11" s="179"/>
      <c r="C11" s="167" t="s">
        <v>797</v>
      </c>
      <c r="D11" s="531">
        <v>360</v>
      </c>
      <c r="E11" s="169"/>
      <c r="F11" s="531"/>
      <c r="G11" s="531">
        <v>360</v>
      </c>
      <c r="H11" s="531">
        <f t="shared" si="0"/>
        <v>0</v>
      </c>
      <c r="I11" s="531"/>
      <c r="J11" s="179"/>
      <c r="K11" s="118"/>
      <c r="L11" s="118"/>
      <c r="M11" s="118"/>
      <c r="N11" s="118"/>
      <c r="O11" s="118"/>
      <c r="P11" s="118"/>
    </row>
    <row r="12" spans="2:16" ht="18.75">
      <c r="B12" s="179"/>
      <c r="C12" s="167" t="s">
        <v>798</v>
      </c>
      <c r="D12" s="531"/>
      <c r="E12" s="531"/>
      <c r="F12" s="531"/>
      <c r="G12" s="531"/>
      <c r="H12" s="531">
        <f t="shared" si="0"/>
        <v>0</v>
      </c>
      <c r="I12" s="531"/>
      <c r="J12" s="179"/>
      <c r="K12" s="118"/>
      <c r="L12" s="118"/>
      <c r="M12" s="118"/>
      <c r="N12" s="118"/>
      <c r="O12" s="118"/>
      <c r="P12" s="118"/>
    </row>
    <row r="13" spans="2:16" ht="18.75">
      <c r="B13" s="179"/>
      <c r="C13" s="167" t="s">
        <v>799</v>
      </c>
      <c r="D13" s="531">
        <v>147330</v>
      </c>
      <c r="E13" s="531"/>
      <c r="F13" s="531"/>
      <c r="G13" s="531">
        <v>147330</v>
      </c>
      <c r="H13" s="531">
        <f t="shared" si="0"/>
        <v>0</v>
      </c>
      <c r="I13" s="531"/>
      <c r="J13" s="179"/>
      <c r="K13" s="118"/>
      <c r="L13" s="118"/>
      <c r="M13" s="118"/>
      <c r="N13" s="118"/>
      <c r="O13" s="118"/>
      <c r="P13" s="118"/>
    </row>
    <row r="14" spans="2:16" ht="18.75">
      <c r="B14" s="179"/>
      <c r="C14" s="532"/>
      <c r="D14" s="179"/>
      <c r="E14" s="179"/>
      <c r="F14" s="179"/>
      <c r="G14" s="179"/>
      <c r="H14" s="531">
        <f t="shared" si="0"/>
        <v>0</v>
      </c>
      <c r="I14" s="179"/>
      <c r="J14" s="179"/>
      <c r="K14" s="118"/>
      <c r="L14" s="118"/>
      <c r="M14" s="118"/>
      <c r="N14" s="118"/>
      <c r="O14" s="118"/>
      <c r="P14" s="118"/>
    </row>
    <row r="15" spans="2:16" ht="18.75">
      <c r="B15" s="533">
        <v>239080</v>
      </c>
      <c r="C15" s="534" t="s">
        <v>802</v>
      </c>
      <c r="D15" s="535"/>
      <c r="E15" s="535"/>
      <c r="F15" s="535"/>
      <c r="G15" s="535"/>
      <c r="H15" s="535">
        <f t="shared" si="0"/>
        <v>0</v>
      </c>
      <c r="I15" s="535"/>
      <c r="J15" s="536" t="s">
        <v>800</v>
      </c>
      <c r="K15" s="118"/>
      <c r="L15" s="118"/>
      <c r="M15" s="118"/>
      <c r="N15" s="118"/>
      <c r="O15" s="118"/>
      <c r="P15" s="118"/>
    </row>
    <row r="16" spans="2:16" ht="18.75">
      <c r="B16" s="537"/>
      <c r="C16" s="534" t="s">
        <v>803</v>
      </c>
      <c r="D16" s="535">
        <v>32887</v>
      </c>
      <c r="E16" s="535"/>
      <c r="F16" s="535"/>
      <c r="G16" s="535">
        <v>32887</v>
      </c>
      <c r="H16" s="535">
        <f t="shared" si="0"/>
        <v>0</v>
      </c>
      <c r="I16" s="535"/>
      <c r="J16" s="536" t="s">
        <v>804</v>
      </c>
      <c r="K16" s="118"/>
      <c r="L16" s="118"/>
      <c r="M16" s="118"/>
      <c r="N16" s="118"/>
      <c r="O16" s="118"/>
      <c r="P16" s="118"/>
    </row>
    <row r="17" spans="2:16" ht="18.75">
      <c r="B17" s="537"/>
      <c r="C17" s="534"/>
      <c r="D17" s="535"/>
      <c r="E17" s="535"/>
      <c r="F17" s="535"/>
      <c r="G17" s="535"/>
      <c r="H17" s="535">
        <f t="shared" si="0"/>
        <v>0</v>
      </c>
      <c r="I17" s="535"/>
      <c r="J17" s="536" t="s">
        <v>806</v>
      </c>
      <c r="K17" s="118"/>
      <c r="L17" s="118"/>
      <c r="M17" s="118"/>
      <c r="N17" s="118"/>
      <c r="O17" s="118"/>
      <c r="P17" s="118"/>
    </row>
    <row r="18" spans="2:16" ht="18.75">
      <c r="B18" s="512">
        <v>19981</v>
      </c>
      <c r="C18" s="167" t="s">
        <v>808</v>
      </c>
      <c r="D18" s="531"/>
      <c r="E18" s="531"/>
      <c r="F18" s="531"/>
      <c r="G18" s="531"/>
      <c r="H18" s="531">
        <f t="shared" si="0"/>
        <v>0</v>
      </c>
      <c r="I18" s="531"/>
      <c r="J18" s="167"/>
      <c r="K18" s="118"/>
      <c r="L18" s="118"/>
      <c r="M18" s="118"/>
      <c r="N18" s="118"/>
      <c r="O18" s="118"/>
      <c r="P18" s="118"/>
    </row>
    <row r="19" spans="2:16" ht="18.75">
      <c r="B19" s="512"/>
      <c r="C19" s="167" t="s">
        <v>807</v>
      </c>
      <c r="D19" s="531">
        <v>37589</v>
      </c>
      <c r="E19" s="531"/>
      <c r="F19" s="531"/>
      <c r="G19" s="531">
        <v>37589</v>
      </c>
      <c r="H19" s="531">
        <f t="shared" si="0"/>
        <v>0</v>
      </c>
      <c r="I19" s="531"/>
      <c r="J19" s="196" t="s">
        <v>800</v>
      </c>
      <c r="K19" s="118"/>
      <c r="L19" s="118"/>
      <c r="M19" s="118"/>
      <c r="N19" s="118"/>
      <c r="O19" s="118"/>
      <c r="P19" s="118"/>
    </row>
    <row r="20" spans="2:16" ht="18.75">
      <c r="B20" s="179"/>
      <c r="C20" s="167" t="s">
        <v>809</v>
      </c>
      <c r="D20" s="531"/>
      <c r="E20" s="531"/>
      <c r="F20" s="531"/>
      <c r="G20" s="531"/>
      <c r="H20" s="531">
        <f t="shared" si="0"/>
        <v>0</v>
      </c>
      <c r="I20" s="531"/>
      <c r="J20" s="196" t="s">
        <v>816</v>
      </c>
      <c r="K20" s="118"/>
      <c r="L20" s="118"/>
      <c r="M20" s="118"/>
      <c r="N20" s="118"/>
      <c r="O20" s="118"/>
      <c r="P20" s="118"/>
    </row>
    <row r="21" spans="2:16" ht="18.75">
      <c r="B21" s="179"/>
      <c r="C21" s="167" t="s">
        <v>807</v>
      </c>
      <c r="D21" s="531">
        <v>4980</v>
      </c>
      <c r="E21" s="531"/>
      <c r="F21" s="531"/>
      <c r="G21" s="531">
        <v>4980</v>
      </c>
      <c r="H21" s="531">
        <f t="shared" si="0"/>
        <v>0</v>
      </c>
      <c r="I21" s="531"/>
      <c r="J21" s="196" t="s">
        <v>817</v>
      </c>
      <c r="K21" s="118"/>
      <c r="L21" s="118"/>
      <c r="M21" s="118"/>
      <c r="N21" s="118"/>
      <c r="O21" s="118"/>
      <c r="P21" s="118"/>
    </row>
    <row r="22" spans="2:10" ht="18.75">
      <c r="B22" s="512"/>
      <c r="C22" s="167" t="s">
        <v>810</v>
      </c>
      <c r="D22" s="480">
        <v>900</v>
      </c>
      <c r="E22" s="480"/>
      <c r="F22" s="480"/>
      <c r="G22" s="480">
        <v>900</v>
      </c>
      <c r="H22" s="531">
        <f t="shared" si="0"/>
        <v>0</v>
      </c>
      <c r="I22" s="480"/>
      <c r="J22" s="196"/>
    </row>
    <row r="23" spans="2:10" ht="18.75">
      <c r="B23" s="512"/>
      <c r="C23" s="167" t="s">
        <v>807</v>
      </c>
      <c r="D23" s="480"/>
      <c r="E23" s="480"/>
      <c r="F23" s="480"/>
      <c r="G23" s="480"/>
      <c r="H23" s="531">
        <f t="shared" si="0"/>
        <v>0</v>
      </c>
      <c r="I23" s="480"/>
      <c r="J23" s="196"/>
    </row>
    <row r="24" spans="2:10" ht="18.75">
      <c r="B24" s="512"/>
      <c r="C24" s="167" t="s">
        <v>811</v>
      </c>
      <c r="D24" s="480">
        <v>5640</v>
      </c>
      <c r="E24" s="480"/>
      <c r="F24" s="480"/>
      <c r="G24" s="190">
        <v>5640</v>
      </c>
      <c r="H24" s="531">
        <f t="shared" si="0"/>
        <v>0</v>
      </c>
      <c r="I24" s="480"/>
      <c r="J24" s="196"/>
    </row>
    <row r="25" spans="2:10" ht="18.75">
      <c r="B25" s="512"/>
      <c r="C25" s="167" t="s">
        <v>807</v>
      </c>
      <c r="D25" s="480"/>
      <c r="E25" s="480"/>
      <c r="F25" s="480"/>
      <c r="G25" s="190"/>
      <c r="H25" s="531">
        <f t="shared" si="0"/>
        <v>0</v>
      </c>
      <c r="I25" s="480"/>
      <c r="J25" s="196"/>
    </row>
    <row r="26" spans="2:10" ht="18.75">
      <c r="B26" s="512"/>
      <c r="C26" s="167" t="s">
        <v>812</v>
      </c>
      <c r="D26" s="480"/>
      <c r="E26" s="480"/>
      <c r="F26" s="480"/>
      <c r="G26" s="480"/>
      <c r="H26" s="531">
        <f t="shared" si="0"/>
        <v>0</v>
      </c>
      <c r="I26" s="480"/>
      <c r="J26" s="196"/>
    </row>
    <row r="27" spans="2:10" ht="18.75">
      <c r="B27" s="512"/>
      <c r="C27" s="167" t="s">
        <v>286</v>
      </c>
      <c r="D27" s="480">
        <v>2160</v>
      </c>
      <c r="E27" s="480"/>
      <c r="F27" s="480"/>
      <c r="G27" s="480">
        <v>2160</v>
      </c>
      <c r="H27" s="531">
        <f t="shared" si="0"/>
        <v>0</v>
      </c>
      <c r="I27" s="480"/>
      <c r="J27" s="196"/>
    </row>
    <row r="28" spans="2:10" ht="18.75">
      <c r="B28" s="512"/>
      <c r="C28" s="167" t="s">
        <v>813</v>
      </c>
      <c r="D28" s="480"/>
      <c r="E28" s="480"/>
      <c r="F28" s="480"/>
      <c r="G28" s="480"/>
      <c r="H28" s="531">
        <f t="shared" si="0"/>
        <v>0</v>
      </c>
      <c r="I28" s="480"/>
      <c r="J28" s="196"/>
    </row>
    <row r="29" spans="2:10" ht="18.75">
      <c r="B29" s="512"/>
      <c r="C29" s="167" t="s">
        <v>293</v>
      </c>
      <c r="D29" s="480">
        <v>3120</v>
      </c>
      <c r="E29" s="480"/>
      <c r="F29" s="480"/>
      <c r="G29" s="480">
        <v>3120</v>
      </c>
      <c r="H29" s="531">
        <f t="shared" si="0"/>
        <v>0</v>
      </c>
      <c r="I29" s="480"/>
      <c r="J29" s="196"/>
    </row>
    <row r="30" spans="2:10" ht="18.75">
      <c r="B30" s="512"/>
      <c r="C30" s="167" t="s">
        <v>814</v>
      </c>
      <c r="D30" s="480"/>
      <c r="E30" s="480"/>
      <c r="F30" s="480"/>
      <c r="G30" s="480"/>
      <c r="H30" s="531">
        <f t="shared" si="0"/>
        <v>0</v>
      </c>
      <c r="I30" s="480"/>
      <c r="J30" s="196"/>
    </row>
    <row r="31" spans="2:10" ht="18.75">
      <c r="B31" s="512"/>
      <c r="C31" s="167" t="s">
        <v>293</v>
      </c>
      <c r="D31" s="480">
        <v>8040</v>
      </c>
      <c r="E31" s="480"/>
      <c r="F31" s="480"/>
      <c r="G31" s="190">
        <v>8040</v>
      </c>
      <c r="H31" s="531">
        <f t="shared" si="0"/>
        <v>0</v>
      </c>
      <c r="I31" s="480"/>
      <c r="J31" s="196"/>
    </row>
    <row r="32" spans="2:10" ht="18.75">
      <c r="B32" s="512"/>
      <c r="C32" s="167" t="s">
        <v>815</v>
      </c>
      <c r="D32" s="480"/>
      <c r="E32" s="480"/>
      <c r="F32" s="480"/>
      <c r="G32" s="480"/>
      <c r="H32" s="531">
        <f t="shared" si="0"/>
        <v>0</v>
      </c>
      <c r="I32" s="480"/>
      <c r="J32" s="196"/>
    </row>
    <row r="33" spans="2:10" ht="18.75">
      <c r="B33" s="512"/>
      <c r="C33" s="167" t="s">
        <v>293</v>
      </c>
      <c r="D33" s="480">
        <v>8040</v>
      </c>
      <c r="E33" s="480"/>
      <c r="F33" s="480"/>
      <c r="G33" s="480">
        <v>8040</v>
      </c>
      <c r="H33" s="531">
        <f t="shared" si="0"/>
        <v>0</v>
      </c>
      <c r="I33" s="480"/>
      <c r="J33" s="196"/>
    </row>
    <row r="34" spans="2:10" ht="18.75">
      <c r="B34" s="179"/>
      <c r="C34" s="167"/>
      <c r="D34" s="480"/>
      <c r="E34" s="480"/>
      <c r="F34" s="480"/>
      <c r="G34" s="480"/>
      <c r="H34" s="531">
        <f t="shared" si="0"/>
        <v>0</v>
      </c>
      <c r="I34" s="480"/>
      <c r="J34" s="196"/>
    </row>
    <row r="35" spans="2:10" ht="18.75">
      <c r="B35" s="533">
        <v>19766</v>
      </c>
      <c r="C35" s="534" t="s">
        <v>818</v>
      </c>
      <c r="D35" s="522"/>
      <c r="E35" s="522"/>
      <c r="F35" s="522"/>
      <c r="G35" s="522"/>
      <c r="H35" s="535">
        <f t="shared" si="0"/>
        <v>0</v>
      </c>
      <c r="I35" s="522"/>
      <c r="J35" s="536" t="s">
        <v>836</v>
      </c>
    </row>
    <row r="36" spans="2:10" ht="18.75">
      <c r="B36" s="537"/>
      <c r="C36" s="534" t="s">
        <v>819</v>
      </c>
      <c r="D36" s="522">
        <v>150000</v>
      </c>
      <c r="E36" s="522"/>
      <c r="F36" s="522"/>
      <c r="G36" s="522">
        <v>149000</v>
      </c>
      <c r="H36" s="535">
        <f t="shared" si="0"/>
        <v>1000</v>
      </c>
      <c r="I36" s="522"/>
      <c r="J36" s="536" t="s">
        <v>837</v>
      </c>
    </row>
    <row r="37" spans="2:10" ht="18.75">
      <c r="B37" s="537"/>
      <c r="C37" s="534" t="s">
        <v>820</v>
      </c>
      <c r="D37" s="522"/>
      <c r="E37" s="522"/>
      <c r="F37" s="522"/>
      <c r="G37" s="522"/>
      <c r="H37" s="535">
        <f t="shared" si="0"/>
        <v>0</v>
      </c>
      <c r="I37" s="522"/>
      <c r="J37" s="536" t="s">
        <v>838</v>
      </c>
    </row>
    <row r="38" spans="2:10" ht="18.75">
      <c r="B38" s="537"/>
      <c r="C38" s="534" t="s">
        <v>821</v>
      </c>
      <c r="D38" s="522">
        <v>50000</v>
      </c>
      <c r="E38" s="522"/>
      <c r="F38" s="522"/>
      <c r="G38" s="522">
        <v>50000</v>
      </c>
      <c r="H38" s="535">
        <f t="shared" si="0"/>
        <v>0</v>
      </c>
      <c r="I38" s="522"/>
      <c r="J38" s="536"/>
    </row>
    <row r="39" spans="2:10" ht="18.75">
      <c r="B39" s="537"/>
      <c r="C39" s="534" t="s">
        <v>822</v>
      </c>
      <c r="D39" s="522"/>
      <c r="E39" s="522"/>
      <c r="F39" s="522"/>
      <c r="G39" s="522"/>
      <c r="H39" s="535">
        <f t="shared" si="0"/>
        <v>0</v>
      </c>
      <c r="I39" s="522"/>
      <c r="J39" s="536"/>
    </row>
    <row r="40" spans="2:10" ht="18.75">
      <c r="B40" s="537"/>
      <c r="C40" s="534" t="s">
        <v>823</v>
      </c>
      <c r="D40" s="522">
        <v>68000</v>
      </c>
      <c r="E40" s="522"/>
      <c r="F40" s="522"/>
      <c r="G40" s="522">
        <v>63551.4</v>
      </c>
      <c r="H40" s="535">
        <f t="shared" si="0"/>
        <v>4448.5999999999985</v>
      </c>
      <c r="I40" s="522"/>
      <c r="J40" s="536"/>
    </row>
    <row r="41" spans="2:10" ht="18.75">
      <c r="B41" s="537"/>
      <c r="C41" s="534" t="s">
        <v>824</v>
      </c>
      <c r="D41" s="522">
        <v>132000</v>
      </c>
      <c r="E41" s="522"/>
      <c r="F41" s="522"/>
      <c r="G41" s="522">
        <v>129000</v>
      </c>
      <c r="H41" s="535">
        <f t="shared" si="0"/>
        <v>3000</v>
      </c>
      <c r="I41" s="522"/>
      <c r="J41" s="536"/>
    </row>
    <row r="42" spans="2:10" ht="18.75">
      <c r="B42" s="537"/>
      <c r="C42" s="534" t="s">
        <v>825</v>
      </c>
      <c r="D42" s="522">
        <v>130000</v>
      </c>
      <c r="E42" s="522"/>
      <c r="F42" s="522"/>
      <c r="G42" s="522">
        <v>127000</v>
      </c>
      <c r="H42" s="535">
        <f t="shared" si="0"/>
        <v>3000</v>
      </c>
      <c r="I42" s="522"/>
      <c r="J42" s="536"/>
    </row>
    <row r="43" spans="2:10" ht="18.75">
      <c r="B43" s="537"/>
      <c r="C43" s="534" t="s">
        <v>826</v>
      </c>
      <c r="D43" s="522">
        <v>70000</v>
      </c>
      <c r="E43" s="522"/>
      <c r="F43" s="522"/>
      <c r="G43" s="522">
        <v>70000</v>
      </c>
      <c r="H43" s="535">
        <f t="shared" si="0"/>
        <v>0</v>
      </c>
      <c r="I43" s="522"/>
      <c r="J43" s="536"/>
    </row>
    <row r="44" spans="2:10" ht="18.75">
      <c r="B44" s="537"/>
      <c r="C44" s="534" t="s">
        <v>827</v>
      </c>
      <c r="D44" s="522">
        <v>200000</v>
      </c>
      <c r="E44" s="522"/>
      <c r="F44" s="522"/>
      <c r="G44" s="522">
        <v>199000</v>
      </c>
      <c r="H44" s="535">
        <f t="shared" si="0"/>
        <v>1000</v>
      </c>
      <c r="I44" s="522"/>
      <c r="J44" s="536"/>
    </row>
    <row r="45" spans="2:10" ht="18.75">
      <c r="B45" s="537"/>
      <c r="C45" s="534" t="s">
        <v>828</v>
      </c>
      <c r="D45" s="522">
        <v>80000</v>
      </c>
      <c r="E45" s="522"/>
      <c r="F45" s="522"/>
      <c r="G45" s="522">
        <v>80000</v>
      </c>
      <c r="H45" s="535">
        <f t="shared" si="0"/>
        <v>0</v>
      </c>
      <c r="I45" s="522"/>
      <c r="J45" s="536"/>
    </row>
    <row r="46" spans="2:10" ht="18.75">
      <c r="B46" s="537"/>
      <c r="C46" s="534" t="s">
        <v>829</v>
      </c>
      <c r="D46" s="522">
        <v>120000</v>
      </c>
      <c r="E46" s="522"/>
      <c r="F46" s="522"/>
      <c r="G46" s="522">
        <v>119000</v>
      </c>
      <c r="H46" s="535">
        <f t="shared" si="0"/>
        <v>1000</v>
      </c>
      <c r="I46" s="522"/>
      <c r="J46" s="536"/>
    </row>
    <row r="47" spans="2:10" ht="18.75">
      <c r="B47" s="537"/>
      <c r="C47" s="534" t="s">
        <v>830</v>
      </c>
      <c r="D47" s="522">
        <v>150000</v>
      </c>
      <c r="E47" s="522"/>
      <c r="F47" s="522">
        <v>150000</v>
      </c>
      <c r="G47" s="522">
        <v>0</v>
      </c>
      <c r="H47" s="535">
        <f t="shared" si="0"/>
        <v>150000</v>
      </c>
      <c r="I47" s="522"/>
      <c r="J47" s="536"/>
    </row>
    <row r="48" spans="2:10" ht="18.75">
      <c r="B48" s="537"/>
      <c r="C48" s="534" t="s">
        <v>831</v>
      </c>
      <c r="D48" s="522">
        <v>130000</v>
      </c>
      <c r="E48" s="522"/>
      <c r="F48" s="522"/>
      <c r="G48" s="522">
        <v>129000</v>
      </c>
      <c r="H48" s="535">
        <f t="shared" si="0"/>
        <v>1000</v>
      </c>
      <c r="I48" s="522"/>
      <c r="J48" s="536"/>
    </row>
    <row r="49" spans="2:10" ht="18.75">
      <c r="B49" s="537"/>
      <c r="C49" s="534" t="s">
        <v>832</v>
      </c>
      <c r="D49" s="522">
        <v>70000</v>
      </c>
      <c r="E49" s="522"/>
      <c r="F49" s="522"/>
      <c r="G49" s="522">
        <v>70000</v>
      </c>
      <c r="H49" s="535">
        <f t="shared" si="0"/>
        <v>0</v>
      </c>
      <c r="I49" s="522"/>
      <c r="J49" s="536"/>
    </row>
    <row r="50" spans="2:10" ht="18.75">
      <c r="B50" s="537"/>
      <c r="C50" s="534" t="s">
        <v>833</v>
      </c>
      <c r="D50" s="522">
        <v>200000</v>
      </c>
      <c r="E50" s="522"/>
      <c r="F50" s="522"/>
      <c r="G50" s="522">
        <v>199000</v>
      </c>
      <c r="H50" s="535">
        <f t="shared" si="0"/>
        <v>1000</v>
      </c>
      <c r="I50" s="522"/>
      <c r="J50" s="536"/>
    </row>
    <row r="51" spans="2:10" ht="18.75">
      <c r="B51" s="537"/>
      <c r="C51" s="534" t="s">
        <v>834</v>
      </c>
      <c r="D51" s="522">
        <v>200000</v>
      </c>
      <c r="E51" s="522"/>
      <c r="F51" s="522"/>
      <c r="G51" s="522">
        <v>120000</v>
      </c>
      <c r="H51" s="535">
        <f t="shared" si="0"/>
        <v>80000</v>
      </c>
      <c r="I51" s="522"/>
      <c r="J51" s="536"/>
    </row>
    <row r="52" spans="2:10" ht="18.75">
      <c r="B52" s="537"/>
      <c r="C52" s="534" t="s">
        <v>835</v>
      </c>
      <c r="D52" s="522">
        <v>200000</v>
      </c>
      <c r="E52" s="522"/>
      <c r="F52" s="522"/>
      <c r="G52" s="522">
        <v>199000</v>
      </c>
      <c r="H52" s="535">
        <f t="shared" si="0"/>
        <v>1000</v>
      </c>
      <c r="I52" s="522"/>
      <c r="J52" s="536"/>
    </row>
    <row r="53" spans="2:10" ht="18.75">
      <c r="B53" s="537"/>
      <c r="C53" s="534" t="s">
        <v>840</v>
      </c>
      <c r="D53" s="522">
        <v>200000</v>
      </c>
      <c r="E53" s="522"/>
      <c r="F53" s="522"/>
      <c r="G53" s="522">
        <v>199500</v>
      </c>
      <c r="H53" s="535">
        <f t="shared" si="0"/>
        <v>500</v>
      </c>
      <c r="I53" s="522"/>
      <c r="J53" s="536"/>
    </row>
    <row r="54" spans="2:10" ht="18.75">
      <c r="B54" s="537"/>
      <c r="C54" s="534"/>
      <c r="D54" s="522"/>
      <c r="E54" s="522"/>
      <c r="F54" s="522"/>
      <c r="G54" s="522"/>
      <c r="H54" s="535">
        <f t="shared" si="0"/>
        <v>0</v>
      </c>
      <c r="I54" s="522"/>
      <c r="J54" s="536"/>
    </row>
    <row r="55" spans="2:13" ht="19.5" thickBot="1">
      <c r="B55" s="264"/>
      <c r="C55" s="526"/>
      <c r="D55" s="530">
        <f>SUM(D8:D54)</f>
        <v>2556206</v>
      </c>
      <c r="E55" s="530">
        <f>SUM(E14:E51)</f>
        <v>0</v>
      </c>
      <c r="F55" s="530">
        <f>SUM(F8:F51)</f>
        <v>150000</v>
      </c>
      <c r="G55" s="530">
        <f>SUM(G8:G54)</f>
        <v>2309257.4</v>
      </c>
      <c r="H55" s="530">
        <f>SUM(H14:H54)</f>
        <v>246948.6</v>
      </c>
      <c r="I55" s="271">
        <f>SUM(I14:I51)</f>
        <v>0</v>
      </c>
      <c r="J55" s="251"/>
      <c r="M55" s="520"/>
    </row>
    <row r="56" ht="19.5" thickTop="1">
      <c r="M56" s="520"/>
    </row>
    <row r="57" spans="3:13" ht="21">
      <c r="C57" s="528"/>
      <c r="D57" s="154"/>
      <c r="E57" s="154"/>
      <c r="F57" s="154"/>
      <c r="M57" s="520"/>
    </row>
    <row r="58" spans="3:6" ht="21">
      <c r="C58" s="528"/>
      <c r="D58" s="154"/>
      <c r="E58" s="154"/>
      <c r="F58" s="154"/>
    </row>
  </sheetData>
  <sheetProtection/>
  <mergeCells count="4">
    <mergeCell ref="D6:E6"/>
    <mergeCell ref="B4:J4"/>
    <mergeCell ref="B3:J3"/>
    <mergeCell ref="B2:J2"/>
  </mergeCells>
  <printOptions/>
  <pageMargins left="0.46" right="0.23" top="0.31" bottom="0.61" header="0.19" footer="0.5"/>
  <pageSetup horizontalDpi="600" verticalDpi="600" orientation="landscape" paperSize="9" scale="90" r:id="rId2"/>
  <headerFooter alignWithMargins="0">
    <oddHeader>&amp;R&amp;P/3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121"/>
  <sheetViews>
    <sheetView view="pageBreakPreview" zoomScaleSheetLayoutView="100" zoomScalePageLayoutView="0" workbookViewId="0" topLeftCell="A13">
      <selection activeCell="E26" sqref="E26"/>
    </sheetView>
  </sheetViews>
  <sheetFormatPr defaultColWidth="9.140625" defaultRowHeight="21.75"/>
  <cols>
    <col min="1" max="1" width="8.28125" style="384" customWidth="1"/>
    <col min="2" max="2" width="39.7109375" style="384" customWidth="1"/>
    <col min="3" max="3" width="11.7109375" style="384" customWidth="1"/>
    <col min="4" max="5" width="21.421875" style="421" customWidth="1"/>
    <col min="6" max="6" width="4.8515625" style="384" customWidth="1"/>
    <col min="7" max="7" width="13.00390625" style="385" customWidth="1"/>
    <col min="8" max="8" width="13.8515625" style="384" customWidth="1"/>
    <col min="9" max="16384" width="9.140625" style="384" customWidth="1"/>
  </cols>
  <sheetData>
    <row r="1" spans="2:5" ht="18" customHeight="1">
      <c r="B1" s="585" t="s">
        <v>348</v>
      </c>
      <c r="C1" s="585"/>
      <c r="D1" s="585"/>
      <c r="E1" s="585"/>
    </row>
    <row r="2" spans="2:5" ht="18" customHeight="1">
      <c r="B2" s="585" t="s">
        <v>90</v>
      </c>
      <c r="C2" s="585"/>
      <c r="D2" s="585"/>
      <c r="E2" s="585"/>
    </row>
    <row r="3" spans="2:5" ht="18" customHeight="1">
      <c r="B3" s="585" t="s">
        <v>720</v>
      </c>
      <c r="C3" s="585"/>
      <c r="D3" s="585"/>
      <c r="E3" s="585"/>
    </row>
    <row r="4" spans="2:5" ht="5.25" customHeight="1">
      <c r="B4" s="386"/>
      <c r="C4" s="386"/>
      <c r="D4" s="387"/>
      <c r="E4" s="388"/>
    </row>
    <row r="5" spans="2:5" ht="6.75" customHeight="1">
      <c r="B5" s="389"/>
      <c r="C5" s="390"/>
      <c r="D5" s="391"/>
      <c r="E5" s="391"/>
    </row>
    <row r="6" spans="2:5" ht="15.75">
      <c r="B6" s="392" t="s">
        <v>329</v>
      </c>
      <c r="C6" s="392" t="s">
        <v>321</v>
      </c>
      <c r="D6" s="393" t="s">
        <v>335</v>
      </c>
      <c r="E6" s="393" t="s">
        <v>328</v>
      </c>
    </row>
    <row r="7" spans="2:5" ht="15.75">
      <c r="B7" s="394"/>
      <c r="C7" s="395" t="s">
        <v>322</v>
      </c>
      <c r="D7" s="396"/>
      <c r="E7" s="396"/>
    </row>
    <row r="8" spans="2:5" ht="15.75">
      <c r="B8" s="397" t="s">
        <v>336</v>
      </c>
      <c r="C8" s="398" t="s">
        <v>349</v>
      </c>
      <c r="D8" s="399">
        <f>'[1]กระดาษทำการงบทดลอง '!I8</f>
        <v>0</v>
      </c>
      <c r="E8" s="400"/>
    </row>
    <row r="9" spans="2:8" ht="15.75">
      <c r="B9" s="397" t="s">
        <v>350</v>
      </c>
      <c r="C9" s="401">
        <v>21</v>
      </c>
      <c r="D9" s="399">
        <f>'[1]กระดาษทำการงบทดลอง '!I9</f>
        <v>1361316.7199999997</v>
      </c>
      <c r="E9" s="402"/>
      <c r="H9" s="403">
        <f>SUM(D8:D13)</f>
        <v>11886132.51</v>
      </c>
    </row>
    <row r="10" spans="2:8" ht="15.75">
      <c r="B10" s="397" t="s">
        <v>351</v>
      </c>
      <c r="C10" s="401">
        <v>22</v>
      </c>
      <c r="D10" s="399">
        <f>'[1]กระดาษทำการงบทดลอง '!I10</f>
        <v>8093889.31</v>
      </c>
      <c r="E10" s="402"/>
      <c r="H10" s="403"/>
    </row>
    <row r="11" spans="2:8" ht="15.75">
      <c r="B11" s="404" t="s">
        <v>352</v>
      </c>
      <c r="C11" s="401">
        <v>22</v>
      </c>
      <c r="D11" s="399">
        <f>'[1]กระดาษทำการงบทดลอง '!I11</f>
        <v>2095164.1</v>
      </c>
      <c r="E11" s="402"/>
      <c r="H11" s="403"/>
    </row>
    <row r="12" spans="2:8" ht="15.75">
      <c r="B12" s="404" t="s">
        <v>353</v>
      </c>
      <c r="C12" s="401">
        <v>22</v>
      </c>
      <c r="D12" s="399">
        <f>'[1]กระดาษทำการงบทดลอง '!I12</f>
        <v>316196.8</v>
      </c>
      <c r="E12" s="402"/>
      <c r="H12" s="403"/>
    </row>
    <row r="13" spans="2:8" ht="15.75">
      <c r="B13" s="404" t="s">
        <v>354</v>
      </c>
      <c r="C13" s="401">
        <v>22</v>
      </c>
      <c r="D13" s="399">
        <f>'[1]กระดาษทำการงบทดลอง '!I13</f>
        <v>19565.579999999998</v>
      </c>
      <c r="E13" s="402"/>
      <c r="H13" s="403">
        <f>H9-H12</f>
        <v>11886132.51</v>
      </c>
    </row>
    <row r="14" spans="2:8" ht="15.75">
      <c r="B14" s="404" t="s">
        <v>721</v>
      </c>
      <c r="C14" s="401">
        <v>21</v>
      </c>
      <c r="D14" s="399">
        <f>'[1]กระดาษทำการงบทดลอง '!I14</f>
        <v>0</v>
      </c>
      <c r="E14" s="402"/>
      <c r="H14" s="403"/>
    </row>
    <row r="15" spans="2:8" ht="15.75">
      <c r="B15" s="404" t="s">
        <v>15</v>
      </c>
      <c r="C15" s="401">
        <v>90</v>
      </c>
      <c r="D15" s="399">
        <f>'[1]กระดาษทำการงบทดลอง '!I15</f>
        <v>1956.69</v>
      </c>
      <c r="E15" s="402"/>
      <c r="H15" s="403"/>
    </row>
    <row r="16" spans="2:5" ht="15.75">
      <c r="B16" s="397" t="s">
        <v>91</v>
      </c>
      <c r="C16" s="401"/>
      <c r="D16" s="399">
        <f>'[1]กระดาษทำการงบทดลอง '!I16</f>
        <v>712696</v>
      </c>
      <c r="E16" s="402"/>
    </row>
    <row r="17" spans="2:8" ht="15.75">
      <c r="B17" s="404" t="s">
        <v>346</v>
      </c>
      <c r="C17" s="401">
        <v>90</v>
      </c>
      <c r="D17" s="399">
        <f>'[1]กระดาษทำการงบทดลอง '!I17</f>
        <v>0</v>
      </c>
      <c r="E17" s="402"/>
      <c r="H17" s="403">
        <f>SUM(D9:D13)</f>
        <v>11886132.51</v>
      </c>
    </row>
    <row r="18" spans="2:8" ht="15.75">
      <c r="B18" s="404" t="s">
        <v>73</v>
      </c>
      <c r="C18" s="401"/>
      <c r="D18" s="399">
        <f>'[1]กระดาษทำการงบทดลอง '!I18</f>
        <v>0</v>
      </c>
      <c r="E18" s="402"/>
      <c r="H18" s="403"/>
    </row>
    <row r="19" spans="2:5" ht="15.75">
      <c r="B19" s="404" t="s">
        <v>385</v>
      </c>
      <c r="C19" s="401">
        <v>0</v>
      </c>
      <c r="D19" s="399">
        <f>'[1]กระดาษทำการงบทดลอง '!I19</f>
        <v>470666</v>
      </c>
      <c r="E19" s="402"/>
    </row>
    <row r="20" spans="2:5" ht="15.75">
      <c r="B20" s="404" t="s">
        <v>376</v>
      </c>
      <c r="C20" s="401">
        <v>100</v>
      </c>
      <c r="D20" s="399">
        <f>'[1]กระดาษทำการงบทดลอง '!I20</f>
        <v>2833054</v>
      </c>
      <c r="E20" s="402"/>
    </row>
    <row r="21" spans="2:5" ht="15.75">
      <c r="B21" s="404" t="s">
        <v>377</v>
      </c>
      <c r="C21" s="401">
        <v>120</v>
      </c>
      <c r="D21" s="399">
        <f>'[1]กระดาษทำการงบทดลอง '!I21</f>
        <v>102240</v>
      </c>
      <c r="E21" s="402"/>
    </row>
    <row r="22" spans="2:5" ht="15.75">
      <c r="B22" s="404" t="s">
        <v>378</v>
      </c>
      <c r="C22" s="405">
        <v>130</v>
      </c>
      <c r="D22" s="399">
        <f>'[1]กระดาษทำการงบทดลอง '!I22</f>
        <v>876240</v>
      </c>
      <c r="E22" s="402"/>
    </row>
    <row r="23" spans="2:5" ht="15.75">
      <c r="B23" s="404" t="s">
        <v>379</v>
      </c>
      <c r="C23" s="405">
        <v>200</v>
      </c>
      <c r="D23" s="399">
        <f>'[1]กระดาษทำการงบทดลอง '!I23</f>
        <v>2342914.75</v>
      </c>
      <c r="E23" s="402"/>
    </row>
    <row r="24" spans="2:5" ht="15.75">
      <c r="B24" s="404" t="s">
        <v>380</v>
      </c>
      <c r="C24" s="405">
        <v>250</v>
      </c>
      <c r="D24" s="399">
        <f>'[1]กระดาษทำการงบทดลอง '!I24</f>
        <v>1407915.41</v>
      </c>
      <c r="E24" s="402"/>
    </row>
    <row r="25" spans="2:5" ht="15.75">
      <c r="B25" s="404" t="s">
        <v>381</v>
      </c>
      <c r="C25" s="405">
        <v>270</v>
      </c>
      <c r="D25" s="399">
        <f>'[1]กระดาษทำการงบทดลอง '!I25</f>
        <v>911806.8500000001</v>
      </c>
      <c r="E25" s="402"/>
    </row>
    <row r="26" spans="2:5" ht="15.75">
      <c r="B26" s="404" t="s">
        <v>382</v>
      </c>
      <c r="C26" s="405">
        <v>300</v>
      </c>
      <c r="D26" s="399">
        <f>'[1]กระดาษทำการงบทดลอง '!I26</f>
        <v>132335.46</v>
      </c>
      <c r="E26" s="402"/>
    </row>
    <row r="27" spans="2:5" ht="15.75">
      <c r="B27" s="404" t="s">
        <v>338</v>
      </c>
      <c r="C27" s="405">
        <v>400</v>
      </c>
      <c r="D27" s="399">
        <f>'[1]กระดาษทำการงบทดลอง '!I27</f>
        <v>1153694.76</v>
      </c>
      <c r="E27" s="402"/>
    </row>
    <row r="28" spans="2:5" ht="15.75">
      <c r="B28" s="404" t="s">
        <v>356</v>
      </c>
      <c r="C28" s="405">
        <v>450</v>
      </c>
      <c r="D28" s="399">
        <f>'[1]กระดาษทำการงบทดลอง '!I28</f>
        <v>184540</v>
      </c>
      <c r="E28" s="402"/>
    </row>
    <row r="29" spans="2:5" ht="15.75">
      <c r="B29" s="404" t="s">
        <v>384</v>
      </c>
      <c r="C29" s="405">
        <v>500</v>
      </c>
      <c r="D29" s="399">
        <f>'[1]กระดาษทำการงบทดลอง '!I29</f>
        <v>448606</v>
      </c>
      <c r="E29" s="402"/>
    </row>
    <row r="30" spans="2:5" ht="15.75">
      <c r="B30" s="404" t="s">
        <v>357</v>
      </c>
      <c r="C30" s="405">
        <v>550</v>
      </c>
      <c r="D30" s="399">
        <f>'[1]กระดาษทำการงบทดลอง '!I30</f>
        <v>1476500</v>
      </c>
      <c r="E30" s="402"/>
    </row>
    <row r="31" spans="2:5" ht="15.75">
      <c r="B31" s="404" t="s">
        <v>74</v>
      </c>
      <c r="C31" s="405">
        <v>3000</v>
      </c>
      <c r="D31" s="399">
        <f>'[1]กระดาษทำการงบทดลอง '!I31</f>
        <v>2290000</v>
      </c>
      <c r="E31" s="402"/>
    </row>
    <row r="32" spans="2:5" ht="15.75">
      <c r="B32" s="404" t="s">
        <v>75</v>
      </c>
      <c r="C32" s="405">
        <v>3000</v>
      </c>
      <c r="D32" s="399">
        <f>'[1]กระดาษทำการงบทดลอง '!I32</f>
        <v>78000</v>
      </c>
      <c r="E32" s="402"/>
    </row>
    <row r="33" spans="2:5" ht="15.75">
      <c r="B33" s="404" t="s">
        <v>76</v>
      </c>
      <c r="C33" s="405">
        <v>3000</v>
      </c>
      <c r="D33" s="399">
        <f>'[1]กระดาษทำการงบทดลอง '!I33</f>
        <v>0</v>
      </c>
      <c r="E33" s="402"/>
    </row>
    <row r="34" spans="2:5" ht="15.75">
      <c r="B34" s="404" t="s">
        <v>77</v>
      </c>
      <c r="C34" s="405"/>
      <c r="D34" s="399">
        <f>'[1]กระดาษทำการงบทดลอง '!I34</f>
        <v>288000</v>
      </c>
      <c r="E34" s="402"/>
    </row>
    <row r="35" spans="2:5" ht="15.75">
      <c r="B35" s="404" t="s">
        <v>358</v>
      </c>
      <c r="C35" s="405">
        <v>821</v>
      </c>
      <c r="D35" s="399"/>
      <c r="E35" s="402">
        <f>'[1]กระดาษทำการงบทดลอง '!J35:J44</f>
        <v>19081090.98</v>
      </c>
    </row>
    <row r="36" spans="2:5" ht="15.75">
      <c r="B36" s="404" t="s">
        <v>387</v>
      </c>
      <c r="C36" s="405">
        <v>900</v>
      </c>
      <c r="D36" s="399"/>
      <c r="E36" s="402">
        <f>'[1]กระดาษทำการงบทดลอง '!J36:J45</f>
        <v>367497.07</v>
      </c>
    </row>
    <row r="37" spans="2:5" ht="15.75">
      <c r="B37" s="404" t="s">
        <v>359</v>
      </c>
      <c r="C37" s="405">
        <v>600</v>
      </c>
      <c r="D37" s="399"/>
      <c r="E37" s="402">
        <f>'[1]กระดาษทำการงบทดลอง '!J37:J46</f>
        <v>99850.52</v>
      </c>
    </row>
    <row r="38" spans="2:5" ht="15.75">
      <c r="B38" s="404" t="s">
        <v>360</v>
      </c>
      <c r="C38" s="405"/>
      <c r="D38" s="399"/>
      <c r="E38" s="402">
        <f>'[1]กระดาษทำการงบทดลอง '!J38:J47</f>
        <v>872188</v>
      </c>
    </row>
    <row r="39" spans="2:5" ht="15.75">
      <c r="B39" s="404" t="s">
        <v>79</v>
      </c>
      <c r="C39" s="405"/>
      <c r="D39" s="399"/>
      <c r="E39" s="402">
        <f>'[1]กระดาษทำการงบทดลอง '!J39:J48</f>
        <v>0</v>
      </c>
    </row>
    <row r="40" spans="2:5" ht="15.75">
      <c r="B40" s="404" t="s">
        <v>80</v>
      </c>
      <c r="C40" s="405">
        <v>602</v>
      </c>
      <c r="D40" s="399"/>
      <c r="E40" s="402">
        <f>'[1]กระดาษทำการงบทดลอง '!J40</f>
        <v>146375</v>
      </c>
    </row>
    <row r="41" spans="2:5" ht="15.75">
      <c r="B41" s="404" t="s">
        <v>81</v>
      </c>
      <c r="C41" s="405"/>
      <c r="D41" s="399"/>
      <c r="E41" s="402">
        <f>'[1]กระดาษทำการงบทดลอง '!J41</f>
        <v>1000000</v>
      </c>
    </row>
    <row r="42" spans="2:5" ht="15.75">
      <c r="B42" s="404" t="s">
        <v>674</v>
      </c>
      <c r="C42" s="405"/>
      <c r="D42" s="399"/>
      <c r="E42" s="402">
        <f>'[1]กระดาษทำการงบทดลอง '!J42</f>
        <v>28892.800000000003</v>
      </c>
    </row>
    <row r="43" spans="2:5" ht="15.75">
      <c r="B43" s="404" t="s">
        <v>361</v>
      </c>
      <c r="C43" s="405">
        <v>700</v>
      </c>
      <c r="D43" s="399"/>
      <c r="E43" s="402">
        <f>'[1]กระดาษทำการงบทดลอง '!J43</f>
        <v>998656.3300000001</v>
      </c>
    </row>
    <row r="44" spans="2:5" ht="15.75">
      <c r="B44" s="406" t="s">
        <v>362</v>
      </c>
      <c r="C44" s="407">
        <v>703</v>
      </c>
      <c r="D44" s="408"/>
      <c r="E44" s="409">
        <f>'[1]กระดาษทำการงบทดลอง '!J44</f>
        <v>5002747.73</v>
      </c>
    </row>
    <row r="45" spans="2:8" ht="21.75" customHeight="1" thickBot="1">
      <c r="B45" s="410"/>
      <c r="C45" s="411"/>
      <c r="D45" s="412">
        <f>SUM(D8:D44)</f>
        <v>27597298.430000003</v>
      </c>
      <c r="E45" s="412">
        <f>SUM(งบทดลอง!E35:E44)</f>
        <v>27597298.430000003</v>
      </c>
      <c r="G45" s="413"/>
      <c r="H45" s="381"/>
    </row>
    <row r="46" spans="3:7" s="381" customFormat="1" ht="16.5" thickTop="1">
      <c r="C46" s="414"/>
      <c r="D46" s="415"/>
      <c r="E46" s="416"/>
      <c r="G46" s="413"/>
    </row>
    <row r="47" spans="3:7" s="381" customFormat="1" ht="15.75">
      <c r="C47" s="414"/>
      <c r="D47" s="415"/>
      <c r="E47" s="416"/>
      <c r="G47" s="413"/>
    </row>
    <row r="48" spans="3:7" s="381" customFormat="1" ht="15.75">
      <c r="C48" s="414"/>
      <c r="D48" s="416"/>
      <c r="E48" s="416"/>
      <c r="G48" s="413"/>
    </row>
    <row r="49" spans="3:7" s="381" customFormat="1" ht="15.75">
      <c r="C49" s="414"/>
      <c r="D49" s="416"/>
      <c r="E49" s="416"/>
      <c r="G49" s="413"/>
    </row>
    <row r="50" spans="3:7" s="381" customFormat="1" ht="15.75">
      <c r="C50" s="414"/>
      <c r="D50" s="416"/>
      <c r="E50" s="416"/>
      <c r="G50" s="413"/>
    </row>
    <row r="51" spans="3:7" s="381" customFormat="1" ht="15.75">
      <c r="C51" s="414"/>
      <c r="D51" s="416"/>
      <c r="E51" s="416"/>
      <c r="G51" s="413"/>
    </row>
    <row r="52" spans="3:7" s="381" customFormat="1" ht="15.75">
      <c r="C52" s="414"/>
      <c r="D52" s="415"/>
      <c r="E52" s="416"/>
      <c r="G52" s="413"/>
    </row>
    <row r="53" spans="3:7" s="381" customFormat="1" ht="15.75">
      <c r="C53" s="414"/>
      <c r="D53" s="415"/>
      <c r="E53" s="416"/>
      <c r="G53" s="413"/>
    </row>
    <row r="54" spans="3:7" s="381" customFormat="1" ht="15.75">
      <c r="C54" s="414"/>
      <c r="D54" s="416"/>
      <c r="E54" s="416"/>
      <c r="G54" s="413"/>
    </row>
    <row r="55" spans="3:7" s="381" customFormat="1" ht="15.75">
      <c r="C55" s="383"/>
      <c r="D55" s="415"/>
      <c r="E55" s="416"/>
      <c r="G55" s="413"/>
    </row>
    <row r="56" spans="3:7" s="381" customFormat="1" ht="15.75">
      <c r="C56" s="383"/>
      <c r="D56" s="416"/>
      <c r="E56" s="415"/>
      <c r="G56" s="413"/>
    </row>
    <row r="57" spans="3:7" s="381" customFormat="1" ht="15.75">
      <c r="C57" s="383"/>
      <c r="D57" s="416"/>
      <c r="E57" s="415"/>
      <c r="G57" s="413"/>
    </row>
    <row r="58" spans="3:7" s="381" customFormat="1" ht="15.75">
      <c r="C58" s="383"/>
      <c r="D58" s="416"/>
      <c r="E58" s="415"/>
      <c r="G58" s="413"/>
    </row>
    <row r="59" spans="3:7" s="381" customFormat="1" ht="15.75">
      <c r="C59" s="383"/>
      <c r="D59" s="416"/>
      <c r="E59" s="415"/>
      <c r="G59" s="413"/>
    </row>
    <row r="60" spans="3:7" s="381" customFormat="1" ht="15.75">
      <c r="C60" s="383"/>
      <c r="D60" s="416"/>
      <c r="E60" s="415"/>
      <c r="G60" s="413"/>
    </row>
    <row r="61" spans="3:7" s="381" customFormat="1" ht="15.75">
      <c r="C61" s="383"/>
      <c r="D61" s="416"/>
      <c r="E61" s="415"/>
      <c r="G61" s="413"/>
    </row>
    <row r="62" spans="3:7" s="381" customFormat="1" ht="15.75">
      <c r="C62" s="383"/>
      <c r="D62" s="416"/>
      <c r="E62" s="416"/>
      <c r="G62" s="413"/>
    </row>
    <row r="63" spans="3:7" s="381" customFormat="1" ht="15.75">
      <c r="C63" s="383"/>
      <c r="D63" s="417"/>
      <c r="E63" s="417"/>
      <c r="G63" s="418"/>
    </row>
    <row r="64" spans="3:7" s="381" customFormat="1" ht="15.75">
      <c r="C64" s="383"/>
      <c r="D64" s="417"/>
      <c r="E64" s="417"/>
      <c r="G64" s="413"/>
    </row>
    <row r="65" spans="4:7" s="381" customFormat="1" ht="15.75">
      <c r="D65" s="419"/>
      <c r="E65" s="419"/>
      <c r="G65" s="413"/>
    </row>
    <row r="66" spans="4:7" s="381" customFormat="1" ht="15.75">
      <c r="D66" s="416"/>
      <c r="E66" s="419"/>
      <c r="G66" s="413"/>
    </row>
    <row r="67" spans="4:7" s="381" customFormat="1" ht="15.75">
      <c r="D67" s="416"/>
      <c r="E67" s="419"/>
      <c r="G67" s="413"/>
    </row>
    <row r="68" spans="4:7" s="381" customFormat="1" ht="15.75">
      <c r="D68" s="419"/>
      <c r="E68" s="420"/>
      <c r="G68" s="413"/>
    </row>
    <row r="69" spans="4:7" s="381" customFormat="1" ht="15.75">
      <c r="D69" s="419"/>
      <c r="E69" s="420"/>
      <c r="G69" s="413"/>
    </row>
    <row r="70" spans="4:7" s="381" customFormat="1" ht="15.75">
      <c r="D70" s="419"/>
      <c r="E70" s="419"/>
      <c r="G70" s="413"/>
    </row>
    <row r="71" spans="4:7" s="381" customFormat="1" ht="15.75">
      <c r="D71" s="419"/>
      <c r="E71" s="419"/>
      <c r="G71" s="413"/>
    </row>
    <row r="72" spans="4:7" s="381" customFormat="1" ht="15.75">
      <c r="D72" s="419"/>
      <c r="E72" s="419"/>
      <c r="G72" s="413"/>
    </row>
    <row r="73" spans="4:7" s="381" customFormat="1" ht="15.75">
      <c r="D73" s="419"/>
      <c r="E73" s="419"/>
      <c r="G73" s="413"/>
    </row>
    <row r="74" spans="4:7" s="381" customFormat="1" ht="15.75">
      <c r="D74" s="419"/>
      <c r="E74" s="419"/>
      <c r="G74" s="413"/>
    </row>
    <row r="75" spans="4:7" s="381" customFormat="1" ht="15.75">
      <c r="D75" s="419"/>
      <c r="E75" s="419"/>
      <c r="G75" s="413"/>
    </row>
    <row r="76" spans="4:7" s="381" customFormat="1" ht="15.75">
      <c r="D76" s="419"/>
      <c r="E76" s="419"/>
      <c r="G76" s="413"/>
    </row>
    <row r="77" spans="4:7" s="381" customFormat="1" ht="15.75">
      <c r="D77" s="419"/>
      <c r="E77" s="419"/>
      <c r="G77" s="413"/>
    </row>
    <row r="78" spans="4:7" s="381" customFormat="1" ht="15.75">
      <c r="D78" s="419"/>
      <c r="E78" s="419"/>
      <c r="G78" s="413"/>
    </row>
    <row r="79" spans="4:7" s="381" customFormat="1" ht="15.75">
      <c r="D79" s="419"/>
      <c r="E79" s="419"/>
      <c r="G79" s="413"/>
    </row>
    <row r="80" spans="4:7" s="381" customFormat="1" ht="15.75">
      <c r="D80" s="419"/>
      <c r="E80" s="419"/>
      <c r="G80" s="413"/>
    </row>
    <row r="81" spans="4:7" s="381" customFormat="1" ht="15.75">
      <c r="D81" s="419"/>
      <c r="E81" s="419"/>
      <c r="G81" s="413"/>
    </row>
    <row r="82" spans="4:7" s="381" customFormat="1" ht="15.75">
      <c r="D82" s="419"/>
      <c r="E82" s="419"/>
      <c r="G82" s="413"/>
    </row>
    <row r="83" spans="4:7" s="381" customFormat="1" ht="15.75">
      <c r="D83" s="419"/>
      <c r="E83" s="419"/>
      <c r="G83" s="413"/>
    </row>
    <row r="84" spans="4:7" s="381" customFormat="1" ht="15.75">
      <c r="D84" s="419"/>
      <c r="E84" s="419"/>
      <c r="G84" s="413"/>
    </row>
    <row r="85" spans="4:7" s="381" customFormat="1" ht="15.75">
      <c r="D85" s="419"/>
      <c r="E85" s="419"/>
      <c r="G85" s="413"/>
    </row>
    <row r="86" spans="4:7" s="381" customFormat="1" ht="15.75">
      <c r="D86" s="419"/>
      <c r="E86" s="419"/>
      <c r="G86" s="413"/>
    </row>
    <row r="87" spans="4:7" s="381" customFormat="1" ht="15.75">
      <c r="D87" s="419"/>
      <c r="E87" s="419"/>
      <c r="G87" s="413"/>
    </row>
    <row r="88" spans="4:7" s="381" customFormat="1" ht="15.75">
      <c r="D88" s="419"/>
      <c r="E88" s="419"/>
      <c r="G88" s="413"/>
    </row>
    <row r="89" spans="4:7" s="381" customFormat="1" ht="15.75">
      <c r="D89" s="419"/>
      <c r="E89" s="419"/>
      <c r="G89" s="413"/>
    </row>
    <row r="90" spans="4:7" s="381" customFormat="1" ht="15.75">
      <c r="D90" s="419"/>
      <c r="E90" s="419"/>
      <c r="G90" s="413"/>
    </row>
    <row r="91" spans="4:7" s="381" customFormat="1" ht="15.75">
      <c r="D91" s="419"/>
      <c r="E91" s="419"/>
      <c r="G91" s="413"/>
    </row>
    <row r="92" spans="4:7" s="381" customFormat="1" ht="15.75">
      <c r="D92" s="419"/>
      <c r="E92" s="419"/>
      <c r="G92" s="413"/>
    </row>
    <row r="93" spans="4:7" s="381" customFormat="1" ht="15.75">
      <c r="D93" s="419"/>
      <c r="E93" s="419"/>
      <c r="G93" s="413"/>
    </row>
    <row r="94" spans="4:7" s="381" customFormat="1" ht="15.75">
      <c r="D94" s="419"/>
      <c r="E94" s="419"/>
      <c r="G94" s="413"/>
    </row>
    <row r="95" spans="4:7" s="381" customFormat="1" ht="15.75">
      <c r="D95" s="419"/>
      <c r="E95" s="419"/>
      <c r="G95" s="413"/>
    </row>
    <row r="96" spans="4:7" s="381" customFormat="1" ht="15.75">
      <c r="D96" s="419"/>
      <c r="E96" s="419"/>
      <c r="G96" s="413"/>
    </row>
    <row r="97" spans="4:7" s="381" customFormat="1" ht="15.75">
      <c r="D97" s="419"/>
      <c r="E97" s="419"/>
      <c r="G97" s="413"/>
    </row>
    <row r="98" spans="4:7" s="381" customFormat="1" ht="15.75">
      <c r="D98" s="419"/>
      <c r="E98" s="419"/>
      <c r="G98" s="413"/>
    </row>
    <row r="99" spans="4:7" s="381" customFormat="1" ht="15.75">
      <c r="D99" s="419"/>
      <c r="E99" s="419"/>
      <c r="G99" s="413"/>
    </row>
    <row r="100" spans="4:7" s="381" customFormat="1" ht="15.75">
      <c r="D100" s="419"/>
      <c r="E100" s="419"/>
      <c r="G100" s="413"/>
    </row>
    <row r="101" spans="4:7" s="381" customFormat="1" ht="15.75">
      <c r="D101" s="419"/>
      <c r="E101" s="419"/>
      <c r="G101" s="413"/>
    </row>
    <row r="102" spans="4:7" s="381" customFormat="1" ht="15.75">
      <c r="D102" s="419"/>
      <c r="E102" s="419"/>
      <c r="G102" s="413"/>
    </row>
    <row r="103" spans="4:7" s="381" customFormat="1" ht="15.75">
      <c r="D103" s="419"/>
      <c r="E103" s="419"/>
      <c r="G103" s="413"/>
    </row>
    <row r="104" spans="4:7" s="381" customFormat="1" ht="15.75">
      <c r="D104" s="419"/>
      <c r="E104" s="419"/>
      <c r="G104" s="413"/>
    </row>
    <row r="105" spans="4:7" s="381" customFormat="1" ht="15.75">
      <c r="D105" s="419"/>
      <c r="E105" s="419"/>
      <c r="G105" s="413"/>
    </row>
    <row r="106" spans="4:7" s="381" customFormat="1" ht="15.75">
      <c r="D106" s="419"/>
      <c r="E106" s="419"/>
      <c r="G106" s="413"/>
    </row>
    <row r="107" spans="4:7" s="381" customFormat="1" ht="15.75">
      <c r="D107" s="419"/>
      <c r="E107" s="419"/>
      <c r="G107" s="413"/>
    </row>
    <row r="108" spans="4:7" s="381" customFormat="1" ht="15.75">
      <c r="D108" s="419"/>
      <c r="E108" s="419"/>
      <c r="G108" s="413"/>
    </row>
    <row r="109" spans="4:7" s="381" customFormat="1" ht="15.75">
      <c r="D109" s="419"/>
      <c r="E109" s="419"/>
      <c r="G109" s="413"/>
    </row>
    <row r="110" spans="4:7" s="381" customFormat="1" ht="15.75">
      <c r="D110" s="419"/>
      <c r="E110" s="419"/>
      <c r="G110" s="413"/>
    </row>
    <row r="111" spans="4:7" s="381" customFormat="1" ht="15.75">
      <c r="D111" s="419"/>
      <c r="E111" s="419"/>
      <c r="G111" s="413"/>
    </row>
    <row r="112" spans="4:7" s="381" customFormat="1" ht="15.75">
      <c r="D112" s="419"/>
      <c r="E112" s="419"/>
      <c r="G112" s="413"/>
    </row>
    <row r="113" spans="4:7" s="381" customFormat="1" ht="15.75">
      <c r="D113" s="419"/>
      <c r="E113" s="419"/>
      <c r="G113" s="413"/>
    </row>
    <row r="114" spans="4:7" s="381" customFormat="1" ht="15.75">
      <c r="D114" s="419"/>
      <c r="E114" s="419"/>
      <c r="G114" s="413"/>
    </row>
    <row r="115" spans="4:7" s="381" customFormat="1" ht="15.75">
      <c r="D115" s="419"/>
      <c r="E115" s="419"/>
      <c r="G115" s="413"/>
    </row>
    <row r="116" spans="4:7" s="381" customFormat="1" ht="15.75">
      <c r="D116" s="419"/>
      <c r="E116" s="419"/>
      <c r="G116" s="413"/>
    </row>
    <row r="117" spans="4:7" s="381" customFormat="1" ht="15.75">
      <c r="D117" s="419"/>
      <c r="E117" s="419"/>
      <c r="G117" s="413"/>
    </row>
    <row r="118" spans="4:7" s="381" customFormat="1" ht="15.75">
      <c r="D118" s="419"/>
      <c r="E118" s="419"/>
      <c r="G118" s="413"/>
    </row>
    <row r="119" spans="4:7" s="381" customFormat="1" ht="15.75">
      <c r="D119" s="419"/>
      <c r="E119" s="419"/>
      <c r="G119" s="413"/>
    </row>
    <row r="120" spans="4:8" s="381" customFormat="1" ht="15.75">
      <c r="D120" s="419"/>
      <c r="E120" s="419"/>
      <c r="G120" s="385"/>
      <c r="H120" s="384"/>
    </row>
    <row r="121" spans="2:5" ht="15.75">
      <c r="B121" s="381"/>
      <c r="C121" s="381"/>
      <c r="D121" s="419"/>
      <c r="E121" s="419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1:G320"/>
  <sheetViews>
    <sheetView zoomScalePageLayoutView="0" workbookViewId="0" topLeftCell="B187">
      <selection activeCell="K221" sqref="K221"/>
    </sheetView>
  </sheetViews>
  <sheetFormatPr defaultColWidth="9.140625" defaultRowHeight="21.75"/>
  <cols>
    <col min="1" max="1" width="0.85546875" style="89" hidden="1" customWidth="1"/>
    <col min="2" max="2" width="47.140625" style="89" customWidth="1"/>
    <col min="3" max="3" width="8.57421875" style="89" customWidth="1"/>
    <col min="4" max="4" width="14.28125" style="158" customWidth="1"/>
    <col min="5" max="5" width="14.8515625" style="158" customWidth="1"/>
    <col min="6" max="6" width="4.57421875" style="160" customWidth="1"/>
    <col min="7" max="7" width="13.421875" style="158" customWidth="1"/>
    <col min="8" max="8" width="9.140625" style="89" customWidth="1"/>
    <col min="9" max="9" width="13.57421875" style="89" bestFit="1" customWidth="1"/>
    <col min="10" max="16384" width="9.140625" style="89" customWidth="1"/>
  </cols>
  <sheetData>
    <row r="1" spans="2:7" ht="26.25">
      <c r="B1" s="618" t="s">
        <v>627</v>
      </c>
      <c r="C1" s="618"/>
      <c r="D1" s="618"/>
      <c r="E1" s="618"/>
      <c r="F1" s="618"/>
      <c r="G1" s="618"/>
    </row>
    <row r="2" spans="2:7" ht="26.25">
      <c r="B2" s="618" t="s">
        <v>643</v>
      </c>
      <c r="C2" s="618"/>
      <c r="D2" s="618"/>
      <c r="E2" s="618"/>
      <c r="F2" s="618"/>
      <c r="G2" s="618"/>
    </row>
    <row r="3" ht="15.75" customHeight="1"/>
    <row r="4" spans="2:7" ht="18.75">
      <c r="B4" s="634" t="s">
        <v>329</v>
      </c>
      <c r="C4" s="124" t="s">
        <v>330</v>
      </c>
      <c r="D4" s="161" t="s">
        <v>337</v>
      </c>
      <c r="E4" s="161" t="s">
        <v>460</v>
      </c>
      <c r="F4" s="162" t="s">
        <v>448</v>
      </c>
      <c r="G4" s="161" t="s">
        <v>449</v>
      </c>
    </row>
    <row r="5" spans="2:7" ht="18.75">
      <c r="B5" s="611"/>
      <c r="C5" s="103"/>
      <c r="D5" s="105"/>
      <c r="E5" s="105"/>
      <c r="F5" s="163" t="s">
        <v>331</v>
      </c>
      <c r="G5" s="164" t="s">
        <v>450</v>
      </c>
    </row>
    <row r="6" spans="2:7" ht="18.75">
      <c r="B6" s="165" t="s">
        <v>637</v>
      </c>
      <c r="C6" s="95"/>
      <c r="D6" s="131"/>
      <c r="E6" s="108"/>
      <c r="F6" s="141"/>
      <c r="G6" s="108"/>
    </row>
    <row r="7" spans="2:7" ht="18.75">
      <c r="B7" s="166" t="s">
        <v>638</v>
      </c>
      <c r="C7" s="95"/>
      <c r="D7" s="131"/>
      <c r="E7" s="108"/>
      <c r="F7" s="141"/>
      <c r="G7" s="108"/>
    </row>
    <row r="8" spans="2:7" ht="18.75">
      <c r="B8" s="129" t="s">
        <v>639</v>
      </c>
      <c r="C8" s="95"/>
      <c r="D8" s="131"/>
      <c r="E8" s="108"/>
      <c r="F8" s="141"/>
      <c r="G8" s="108"/>
    </row>
    <row r="9" spans="2:7" ht="18.75">
      <c r="B9" s="167" t="s">
        <v>300</v>
      </c>
      <c r="C9" s="168">
        <v>2</v>
      </c>
      <c r="D9" s="169"/>
      <c r="E9" s="169"/>
      <c r="F9" s="169"/>
      <c r="G9" s="169"/>
    </row>
    <row r="10" spans="2:7" ht="18.75">
      <c r="B10" s="170" t="s">
        <v>458</v>
      </c>
      <c r="C10" s="168"/>
      <c r="D10" s="169">
        <v>87624</v>
      </c>
      <c r="E10" s="169">
        <v>87624</v>
      </c>
      <c r="F10" s="169">
        <v>0</v>
      </c>
      <c r="G10" s="169">
        <f>D10-E10</f>
        <v>0</v>
      </c>
    </row>
    <row r="11" spans="2:7" ht="18.75">
      <c r="B11" s="170" t="s">
        <v>459</v>
      </c>
      <c r="C11" s="168"/>
      <c r="D11" s="169">
        <v>200000</v>
      </c>
      <c r="E11" s="169">
        <v>133000</v>
      </c>
      <c r="F11" s="169">
        <v>0</v>
      </c>
      <c r="G11" s="169">
        <f>D11-E11</f>
        <v>67000</v>
      </c>
    </row>
    <row r="12" spans="2:7" ht="18.75">
      <c r="B12" s="167" t="s">
        <v>313</v>
      </c>
      <c r="C12" s="168">
        <v>3</v>
      </c>
      <c r="D12" s="169">
        <v>76337</v>
      </c>
      <c r="E12" s="169">
        <v>76337</v>
      </c>
      <c r="F12" s="169">
        <v>0</v>
      </c>
      <c r="G12" s="169">
        <f>D12-E12</f>
        <v>0</v>
      </c>
    </row>
    <row r="13" spans="2:7" ht="18.75">
      <c r="B13" s="167" t="s">
        <v>314</v>
      </c>
      <c r="C13" s="168">
        <v>4</v>
      </c>
      <c r="D13" s="169">
        <v>142000</v>
      </c>
      <c r="E13" s="169">
        <v>112445</v>
      </c>
      <c r="F13" s="169">
        <v>0</v>
      </c>
      <c r="G13" s="169">
        <f>D13-E13</f>
        <v>29555</v>
      </c>
    </row>
    <row r="14" spans="2:7" ht="18.75">
      <c r="B14" s="167" t="s">
        <v>644</v>
      </c>
      <c r="C14" s="168"/>
      <c r="D14" s="169">
        <v>61260</v>
      </c>
      <c r="E14" s="169">
        <v>61260</v>
      </c>
      <c r="F14" s="169">
        <v>0</v>
      </c>
      <c r="G14" s="169">
        <f>D14-E14</f>
        <v>0</v>
      </c>
    </row>
    <row r="15" spans="2:7" ht="18.75">
      <c r="B15" s="171" t="s">
        <v>388</v>
      </c>
      <c r="C15" s="172"/>
      <c r="D15" s="173">
        <f>SUM(D9:D14)</f>
        <v>567221</v>
      </c>
      <c r="E15" s="173">
        <f>SUM(E9:E14)</f>
        <v>470666</v>
      </c>
      <c r="F15" s="173">
        <v>0</v>
      </c>
      <c r="G15" s="173">
        <f>SUM(G9:G14)</f>
        <v>96555</v>
      </c>
    </row>
    <row r="16" spans="2:7" ht="18.75">
      <c r="B16" s="174" t="s">
        <v>622</v>
      </c>
      <c r="C16" s="175"/>
      <c r="D16" s="176">
        <f>D15</f>
        <v>567221</v>
      </c>
      <c r="E16" s="176">
        <f>E15</f>
        <v>470666</v>
      </c>
      <c r="F16" s="176"/>
      <c r="G16" s="176">
        <f>G15</f>
        <v>96555</v>
      </c>
    </row>
    <row r="17" spans="2:7" ht="18.75">
      <c r="B17" s="177" t="s">
        <v>640</v>
      </c>
      <c r="C17" s="168"/>
      <c r="D17" s="133"/>
      <c r="E17" s="133"/>
      <c r="F17" s="133"/>
      <c r="G17" s="133"/>
    </row>
    <row r="18" spans="2:7" ht="18.75">
      <c r="B18" s="178" t="s">
        <v>287</v>
      </c>
      <c r="C18" s="168"/>
      <c r="D18" s="133"/>
      <c r="E18" s="133"/>
      <c r="F18" s="133"/>
      <c r="G18" s="133"/>
    </row>
    <row r="19" spans="2:7" ht="18.75">
      <c r="B19" s="167" t="s">
        <v>645</v>
      </c>
      <c r="C19" s="179">
        <v>101</v>
      </c>
      <c r="D19" s="169">
        <v>283200</v>
      </c>
      <c r="E19" s="169">
        <v>283200</v>
      </c>
      <c r="F19" s="169">
        <v>0</v>
      </c>
      <c r="G19" s="169">
        <f>SUM(D19-E19)</f>
        <v>0</v>
      </c>
    </row>
    <row r="20" spans="2:7" ht="18.75">
      <c r="B20" s="167" t="s">
        <v>624</v>
      </c>
      <c r="C20" s="179">
        <v>101</v>
      </c>
      <c r="D20" s="169">
        <v>68400</v>
      </c>
      <c r="E20" s="169">
        <v>68400</v>
      </c>
      <c r="F20" s="169">
        <v>0</v>
      </c>
      <c r="G20" s="169">
        <f>SUM(D20-E20)</f>
        <v>0</v>
      </c>
    </row>
    <row r="21" spans="2:7" ht="18.75">
      <c r="B21" s="167" t="s">
        <v>288</v>
      </c>
      <c r="C21" s="179">
        <v>102</v>
      </c>
      <c r="D21" s="169">
        <v>1328940</v>
      </c>
      <c r="E21" s="169">
        <v>1328771</v>
      </c>
      <c r="F21" s="169">
        <v>0</v>
      </c>
      <c r="G21" s="169">
        <f>SUM(D21-E21)</f>
        <v>169</v>
      </c>
    </row>
    <row r="22" spans="2:7" ht="18.75">
      <c r="B22" s="167" t="s">
        <v>290</v>
      </c>
      <c r="C22" s="179">
        <v>103</v>
      </c>
      <c r="D22" s="169">
        <v>112440</v>
      </c>
      <c r="E22" s="169">
        <v>93250</v>
      </c>
      <c r="F22" s="169">
        <v>0</v>
      </c>
      <c r="G22" s="169">
        <f>SUM(D22-E22)</f>
        <v>19190</v>
      </c>
    </row>
    <row r="23" spans="2:7" ht="18.75">
      <c r="B23" s="167" t="s">
        <v>289</v>
      </c>
      <c r="C23" s="179">
        <v>105</v>
      </c>
      <c r="D23" s="169">
        <v>42000</v>
      </c>
      <c r="E23" s="169">
        <v>42000</v>
      </c>
      <c r="F23" s="169">
        <v>0</v>
      </c>
      <c r="G23" s="169">
        <f>SUM(D23-E23)</f>
        <v>0</v>
      </c>
    </row>
    <row r="24" spans="2:7" ht="18.75">
      <c r="B24" s="180" t="s">
        <v>388</v>
      </c>
      <c r="C24" s="179"/>
      <c r="D24" s="133">
        <f>SUM(D19:D23)</f>
        <v>1834980</v>
      </c>
      <c r="E24" s="133">
        <f>SUM(E19:E23)</f>
        <v>1815621</v>
      </c>
      <c r="F24" s="133">
        <v>0</v>
      </c>
      <c r="G24" s="133">
        <f>SUM(G19:G23)</f>
        <v>19359</v>
      </c>
    </row>
    <row r="25" spans="2:7" ht="18.75">
      <c r="B25" s="178" t="s">
        <v>291</v>
      </c>
      <c r="C25" s="179"/>
      <c r="D25" s="133"/>
      <c r="E25" s="133"/>
      <c r="F25" s="133"/>
      <c r="G25" s="133"/>
    </row>
    <row r="26" spans="2:7" ht="18.75">
      <c r="B26" s="167" t="s">
        <v>288</v>
      </c>
      <c r="C26" s="179">
        <v>102</v>
      </c>
      <c r="D26" s="169">
        <v>468680</v>
      </c>
      <c r="E26" s="169">
        <v>466823</v>
      </c>
      <c r="F26" s="133" t="s">
        <v>419</v>
      </c>
      <c r="G26" s="169">
        <f>D26-E26</f>
        <v>1857</v>
      </c>
    </row>
    <row r="27" spans="2:7" ht="18.75">
      <c r="B27" s="167" t="s">
        <v>290</v>
      </c>
      <c r="C27" s="179">
        <v>103</v>
      </c>
      <c r="D27" s="169">
        <v>72000</v>
      </c>
      <c r="E27" s="169">
        <v>66560</v>
      </c>
      <c r="F27" s="133"/>
      <c r="G27" s="169">
        <f>D27-E27</f>
        <v>5440</v>
      </c>
    </row>
    <row r="28" spans="2:7" ht="18.75">
      <c r="B28" s="180" t="s">
        <v>388</v>
      </c>
      <c r="C28" s="179"/>
      <c r="D28" s="133">
        <f>SUM(D26:D27)</f>
        <v>540680</v>
      </c>
      <c r="E28" s="133">
        <f>SUM(E26:E27)</f>
        <v>533383</v>
      </c>
      <c r="F28" s="133"/>
      <c r="G28" s="133">
        <f>SUM(G26:G27)</f>
        <v>7297</v>
      </c>
    </row>
    <row r="29" spans="2:7" ht="18.75">
      <c r="B29" s="178" t="s">
        <v>299</v>
      </c>
      <c r="C29" s="179"/>
      <c r="D29" s="169"/>
      <c r="E29" s="169"/>
      <c r="F29" s="133"/>
      <c r="G29" s="169"/>
    </row>
    <row r="30" spans="2:7" ht="18.75">
      <c r="B30" s="167" t="s">
        <v>288</v>
      </c>
      <c r="C30" s="179">
        <v>102</v>
      </c>
      <c r="D30" s="169">
        <v>333870</v>
      </c>
      <c r="E30" s="169">
        <v>333870</v>
      </c>
      <c r="F30" s="133" t="s">
        <v>419</v>
      </c>
      <c r="G30" s="169">
        <f>D30-E30</f>
        <v>0</v>
      </c>
    </row>
    <row r="31" spans="2:7" ht="18.75">
      <c r="B31" s="167" t="s">
        <v>290</v>
      </c>
      <c r="C31" s="179">
        <v>103</v>
      </c>
      <c r="D31" s="169">
        <v>18000</v>
      </c>
      <c r="E31" s="169">
        <v>17040</v>
      </c>
      <c r="F31" s="133" t="s">
        <v>419</v>
      </c>
      <c r="G31" s="169">
        <f>D31-E31</f>
        <v>960</v>
      </c>
    </row>
    <row r="32" spans="2:7" ht="18.75">
      <c r="B32" s="180" t="s">
        <v>388</v>
      </c>
      <c r="C32" s="179"/>
      <c r="D32" s="133">
        <f>SUM(D30:D31)</f>
        <v>351870</v>
      </c>
      <c r="E32" s="133">
        <f>SUM(E30:E31)</f>
        <v>350910</v>
      </c>
      <c r="F32" s="133" t="s">
        <v>419</v>
      </c>
      <c r="G32" s="133">
        <f>SUM(G30:G31)</f>
        <v>960</v>
      </c>
    </row>
    <row r="33" spans="2:7" ht="18.75">
      <c r="B33" s="178" t="s">
        <v>603</v>
      </c>
      <c r="C33" s="179"/>
      <c r="D33" s="133"/>
      <c r="E33" s="133"/>
      <c r="F33" s="133"/>
      <c r="G33" s="133"/>
    </row>
    <row r="34" spans="2:7" ht="18.75">
      <c r="B34" s="167" t="s">
        <v>288</v>
      </c>
      <c r="C34" s="179">
        <v>102</v>
      </c>
      <c r="D34" s="169">
        <v>116400</v>
      </c>
      <c r="E34" s="169">
        <v>115140</v>
      </c>
      <c r="F34" s="133" t="s">
        <v>419</v>
      </c>
      <c r="G34" s="169">
        <f>D34-E34</f>
        <v>1260</v>
      </c>
    </row>
    <row r="35" spans="2:7" ht="18.75">
      <c r="B35" s="167" t="s">
        <v>290</v>
      </c>
      <c r="C35" s="179">
        <v>103</v>
      </c>
      <c r="D35" s="169">
        <v>18000</v>
      </c>
      <c r="E35" s="169">
        <v>18000</v>
      </c>
      <c r="F35" s="133" t="s">
        <v>419</v>
      </c>
      <c r="G35" s="169">
        <f>D35-E35</f>
        <v>0</v>
      </c>
    </row>
    <row r="36" spans="2:7" ht="18.75">
      <c r="B36" s="171" t="s">
        <v>388</v>
      </c>
      <c r="C36" s="181"/>
      <c r="D36" s="173">
        <f>SUM(D34:D35)</f>
        <v>134400</v>
      </c>
      <c r="E36" s="173">
        <f>SUM(E34:E35)</f>
        <v>133140</v>
      </c>
      <c r="F36" s="173" t="s">
        <v>419</v>
      </c>
      <c r="G36" s="173">
        <f>SUM(G34:G35)</f>
        <v>1260</v>
      </c>
    </row>
    <row r="37" spans="2:7" ht="18.75">
      <c r="B37" s="174" t="s">
        <v>5</v>
      </c>
      <c r="C37" s="182"/>
      <c r="D37" s="176">
        <f>D24+D28+D32+D36</f>
        <v>2861930</v>
      </c>
      <c r="E37" s="176">
        <f>E24+E28+E32+E36</f>
        <v>2833054</v>
      </c>
      <c r="F37" s="176"/>
      <c r="G37" s="176">
        <f>SUM(G24+G28+G32+G36)</f>
        <v>28876</v>
      </c>
    </row>
    <row r="38" spans="2:7" ht="18.75">
      <c r="B38" s="179" t="s">
        <v>641</v>
      </c>
      <c r="C38" s="179"/>
      <c r="D38" s="169"/>
      <c r="E38" s="169"/>
      <c r="F38" s="169"/>
      <c r="G38" s="169"/>
    </row>
    <row r="39" spans="2:7" ht="18.75">
      <c r="B39" s="178" t="s">
        <v>291</v>
      </c>
      <c r="C39" s="179"/>
      <c r="D39" s="169"/>
      <c r="E39" s="169"/>
      <c r="F39" s="169"/>
      <c r="G39" s="169"/>
    </row>
    <row r="40" spans="2:7" ht="18.75">
      <c r="B40" s="167" t="s">
        <v>286</v>
      </c>
      <c r="C40" s="179">
        <v>120</v>
      </c>
      <c r="D40" s="169">
        <v>85200</v>
      </c>
      <c r="E40" s="169">
        <v>84240</v>
      </c>
      <c r="F40" s="169" t="s">
        <v>325</v>
      </c>
      <c r="G40" s="169">
        <f>SUM(D40-E40)</f>
        <v>960</v>
      </c>
    </row>
    <row r="41" spans="2:7" ht="18.75">
      <c r="B41" s="167" t="s">
        <v>290</v>
      </c>
      <c r="C41" s="179">
        <v>121</v>
      </c>
      <c r="D41" s="169">
        <v>18000</v>
      </c>
      <c r="E41" s="169">
        <v>18000</v>
      </c>
      <c r="F41" s="169" t="s">
        <v>331</v>
      </c>
      <c r="G41" s="169">
        <f>SUM(D41-E41)</f>
        <v>0</v>
      </c>
    </row>
    <row r="42" spans="2:7" ht="18.75">
      <c r="B42" s="171" t="s">
        <v>388</v>
      </c>
      <c r="C42" s="181"/>
      <c r="D42" s="173">
        <f>SUM(D40:D41)</f>
        <v>103200</v>
      </c>
      <c r="E42" s="173">
        <f>SUM(E40:E41)</f>
        <v>102240</v>
      </c>
      <c r="F42" s="173" t="s">
        <v>331</v>
      </c>
      <c r="G42" s="173">
        <f>SUM(G40:G41)</f>
        <v>960</v>
      </c>
    </row>
    <row r="43" spans="2:7" ht="18.75">
      <c r="B43" s="174" t="s">
        <v>6</v>
      </c>
      <c r="C43" s="182"/>
      <c r="D43" s="176">
        <f>SUM(D42)</f>
        <v>103200</v>
      </c>
      <c r="E43" s="176">
        <f>SUM(E42)</f>
        <v>102240</v>
      </c>
      <c r="F43" s="176"/>
      <c r="G43" s="176">
        <f>SUM(G42)</f>
        <v>960</v>
      </c>
    </row>
    <row r="44" spans="2:7" ht="18.75">
      <c r="B44" s="183" t="s">
        <v>292</v>
      </c>
      <c r="C44" s="179"/>
      <c r="D44" s="133"/>
      <c r="E44" s="133"/>
      <c r="F44" s="133"/>
      <c r="G44" s="133"/>
    </row>
    <row r="45" spans="2:7" ht="18.75">
      <c r="B45" s="178" t="s">
        <v>287</v>
      </c>
      <c r="C45" s="179"/>
      <c r="D45" s="133"/>
      <c r="E45" s="133"/>
      <c r="F45" s="133"/>
      <c r="G45" s="133"/>
    </row>
    <row r="46" spans="2:7" ht="18.75">
      <c r="B46" s="184" t="s">
        <v>293</v>
      </c>
      <c r="C46" s="179">
        <v>130</v>
      </c>
      <c r="D46" s="169">
        <v>281640</v>
      </c>
      <c r="E46" s="169">
        <v>281640</v>
      </c>
      <c r="F46" s="169" t="s">
        <v>419</v>
      </c>
      <c r="G46" s="169">
        <f>SUM(D46-E46)</f>
        <v>0</v>
      </c>
    </row>
    <row r="47" spans="2:7" ht="18.75">
      <c r="B47" s="184" t="s">
        <v>290</v>
      </c>
      <c r="C47" s="179">
        <v>131</v>
      </c>
      <c r="D47" s="169">
        <v>92520</v>
      </c>
      <c r="E47" s="169">
        <v>92520</v>
      </c>
      <c r="F47" s="169" t="s">
        <v>419</v>
      </c>
      <c r="G47" s="169">
        <f>SUM(D47-E47)</f>
        <v>0</v>
      </c>
    </row>
    <row r="48" spans="2:7" ht="18.75">
      <c r="B48" s="180" t="s">
        <v>388</v>
      </c>
      <c r="C48" s="179"/>
      <c r="D48" s="133">
        <f>SUM(D46:D47)</f>
        <v>374160</v>
      </c>
      <c r="E48" s="133">
        <f>SUM(E46:E47)</f>
        <v>374160</v>
      </c>
      <c r="F48" s="133" t="s">
        <v>419</v>
      </c>
      <c r="G48" s="133">
        <f>SUM(G46:G47)</f>
        <v>0</v>
      </c>
    </row>
    <row r="49" spans="2:7" ht="18.75">
      <c r="B49" s="178" t="s">
        <v>291</v>
      </c>
      <c r="C49" s="179"/>
      <c r="D49" s="169"/>
      <c r="E49" s="169"/>
      <c r="F49" s="169"/>
      <c r="G49" s="169"/>
    </row>
    <row r="50" spans="2:7" ht="18.75">
      <c r="B50" s="184" t="s">
        <v>293</v>
      </c>
      <c r="C50" s="179">
        <v>130</v>
      </c>
      <c r="D50" s="169">
        <v>231600</v>
      </c>
      <c r="E50" s="169">
        <v>229080</v>
      </c>
      <c r="F50" s="169" t="s">
        <v>419</v>
      </c>
      <c r="G50" s="169">
        <f>SUM(D50-E50)</f>
        <v>2520</v>
      </c>
    </row>
    <row r="51" spans="2:7" ht="18.75">
      <c r="B51" s="184" t="s">
        <v>290</v>
      </c>
      <c r="C51" s="179">
        <v>131</v>
      </c>
      <c r="D51" s="169">
        <v>71160</v>
      </c>
      <c r="E51" s="169">
        <v>71160</v>
      </c>
      <c r="F51" s="169" t="s">
        <v>419</v>
      </c>
      <c r="G51" s="169">
        <f>SUM(D51-E51)</f>
        <v>0</v>
      </c>
    </row>
    <row r="52" spans="2:7" ht="18.75">
      <c r="B52" s="180" t="s">
        <v>388</v>
      </c>
      <c r="C52" s="179"/>
      <c r="D52" s="133">
        <f>SUM(D50:D51)</f>
        <v>302760</v>
      </c>
      <c r="E52" s="133">
        <f>SUM(E50:E51)</f>
        <v>300240</v>
      </c>
      <c r="F52" s="133" t="s">
        <v>419</v>
      </c>
      <c r="G52" s="133">
        <f>SUM(G50:G51)</f>
        <v>2520</v>
      </c>
    </row>
    <row r="53" spans="2:7" ht="18.75">
      <c r="B53" s="177" t="s">
        <v>299</v>
      </c>
      <c r="C53" s="179"/>
      <c r="D53" s="169"/>
      <c r="E53" s="169"/>
      <c r="F53" s="169"/>
      <c r="G53" s="169"/>
    </row>
    <row r="54" spans="2:7" ht="18.75">
      <c r="B54" s="184" t="s">
        <v>293</v>
      </c>
      <c r="C54" s="179">
        <v>130</v>
      </c>
      <c r="D54" s="169">
        <v>157080</v>
      </c>
      <c r="E54" s="169">
        <v>157080</v>
      </c>
      <c r="F54" s="169" t="s">
        <v>419</v>
      </c>
      <c r="G54" s="169">
        <f>SUM(D54-E54)</f>
        <v>0</v>
      </c>
    </row>
    <row r="55" spans="2:7" ht="18.75">
      <c r="B55" s="184" t="s">
        <v>290</v>
      </c>
      <c r="C55" s="179">
        <v>131</v>
      </c>
      <c r="D55" s="169">
        <v>44760</v>
      </c>
      <c r="E55" s="169">
        <v>44760</v>
      </c>
      <c r="F55" s="169" t="s">
        <v>419</v>
      </c>
      <c r="G55" s="169">
        <f>SUM(D55-E55)</f>
        <v>0</v>
      </c>
    </row>
    <row r="56" spans="2:7" ht="18.75">
      <c r="B56" s="171" t="s">
        <v>388</v>
      </c>
      <c r="C56" s="181"/>
      <c r="D56" s="173">
        <f>SUM(D54:D55)</f>
        <v>201840</v>
      </c>
      <c r="E56" s="173">
        <f>SUM(E54:E55)</f>
        <v>201840</v>
      </c>
      <c r="F56" s="173" t="s">
        <v>419</v>
      </c>
      <c r="G56" s="185">
        <f>SUM(D56-E56)</f>
        <v>0</v>
      </c>
    </row>
    <row r="57" spans="2:7" ht="18.75">
      <c r="B57" s="174" t="s">
        <v>7</v>
      </c>
      <c r="C57" s="182"/>
      <c r="D57" s="176">
        <f>D48+D52+D56</f>
        <v>878760</v>
      </c>
      <c r="E57" s="176">
        <f>E48+E52+E56</f>
        <v>876240</v>
      </c>
      <c r="F57" s="176" t="s">
        <v>419</v>
      </c>
      <c r="G57" s="176">
        <f>G48+G52+G56</f>
        <v>2520</v>
      </c>
    </row>
    <row r="58" spans="2:7" ht="18.75">
      <c r="B58" s="179" t="s">
        <v>642</v>
      </c>
      <c r="C58" s="179"/>
      <c r="D58" s="169"/>
      <c r="E58" s="169"/>
      <c r="F58" s="169"/>
      <c r="G58" s="169"/>
    </row>
    <row r="59" spans="2:7" ht="18.75">
      <c r="B59" s="178" t="s">
        <v>287</v>
      </c>
      <c r="C59" s="179"/>
      <c r="D59" s="169"/>
      <c r="E59" s="169"/>
      <c r="F59" s="169"/>
      <c r="G59" s="169"/>
    </row>
    <row r="60" spans="2:7" ht="18.75">
      <c r="B60" s="167" t="s">
        <v>482</v>
      </c>
      <c r="C60" s="179"/>
      <c r="D60" s="169">
        <v>436080</v>
      </c>
      <c r="E60" s="169">
        <v>436080</v>
      </c>
      <c r="F60" s="169">
        <v>0</v>
      </c>
      <c r="G60" s="169">
        <f aca="true" t="shared" si="0" ref="G60:G66">SUM(D60-E60)</f>
        <v>0</v>
      </c>
    </row>
    <row r="61" spans="2:7" ht="18.75">
      <c r="B61" s="167" t="s">
        <v>427</v>
      </c>
      <c r="C61" s="179">
        <v>201</v>
      </c>
      <c r="D61" s="169">
        <v>1240200</v>
      </c>
      <c r="E61" s="169">
        <v>1240200</v>
      </c>
      <c r="F61" s="169">
        <v>0</v>
      </c>
      <c r="G61" s="169">
        <f t="shared" si="0"/>
        <v>0</v>
      </c>
    </row>
    <row r="62" spans="2:7" ht="18.75">
      <c r="B62" s="167" t="s">
        <v>315</v>
      </c>
      <c r="C62" s="179">
        <v>204</v>
      </c>
      <c r="D62" s="169">
        <v>64000</v>
      </c>
      <c r="E62" s="169">
        <v>47400</v>
      </c>
      <c r="F62" s="169">
        <v>0</v>
      </c>
      <c r="G62" s="169">
        <f t="shared" si="0"/>
        <v>16600</v>
      </c>
    </row>
    <row r="63" spans="2:7" ht="18.75">
      <c r="B63" s="167" t="s">
        <v>316</v>
      </c>
      <c r="C63" s="179">
        <v>205</v>
      </c>
      <c r="D63" s="169">
        <v>10000</v>
      </c>
      <c r="E63" s="169">
        <v>0</v>
      </c>
      <c r="F63" s="169">
        <v>0</v>
      </c>
      <c r="G63" s="169">
        <f t="shared" si="0"/>
        <v>10000</v>
      </c>
    </row>
    <row r="64" spans="2:7" ht="18.75">
      <c r="B64" s="167" t="s">
        <v>294</v>
      </c>
      <c r="C64" s="179">
        <v>206</v>
      </c>
      <c r="D64" s="169">
        <v>55200</v>
      </c>
      <c r="E64" s="169">
        <v>17600</v>
      </c>
      <c r="F64" s="169">
        <v>0</v>
      </c>
      <c r="G64" s="169">
        <f t="shared" si="0"/>
        <v>37600</v>
      </c>
    </row>
    <row r="65" spans="2:7" ht="18.75">
      <c r="B65" s="167" t="s">
        <v>317</v>
      </c>
      <c r="C65" s="179">
        <v>207</v>
      </c>
      <c r="D65" s="169">
        <v>35000</v>
      </c>
      <c r="E65" s="169">
        <v>29215</v>
      </c>
      <c r="F65" s="169">
        <v>0</v>
      </c>
      <c r="G65" s="169">
        <f t="shared" si="0"/>
        <v>5785</v>
      </c>
    </row>
    <row r="66" spans="2:7" ht="18.75">
      <c r="B66" s="167" t="s">
        <v>318</v>
      </c>
      <c r="C66" s="179">
        <v>208</v>
      </c>
      <c r="D66" s="169">
        <v>40000</v>
      </c>
      <c r="E66" s="169">
        <v>37016.75</v>
      </c>
      <c r="F66" s="169">
        <v>0</v>
      </c>
      <c r="G66" s="169">
        <f t="shared" si="0"/>
        <v>2983.25</v>
      </c>
    </row>
    <row r="67" spans="2:7" ht="18.75">
      <c r="B67" s="180" t="s">
        <v>388</v>
      </c>
      <c r="C67" s="179"/>
      <c r="D67" s="133">
        <f>SUM(D60:D66)</f>
        <v>1880480</v>
      </c>
      <c r="E67" s="133">
        <f>SUM(E60:E66)</f>
        <v>1807511.75</v>
      </c>
      <c r="F67" s="133">
        <v>0</v>
      </c>
      <c r="G67" s="133">
        <f>SUM(G60:G66)</f>
        <v>72968.25</v>
      </c>
    </row>
    <row r="68" spans="2:7" ht="21">
      <c r="B68" s="178" t="s">
        <v>291</v>
      </c>
      <c r="C68" s="167"/>
      <c r="D68" s="186"/>
      <c r="E68" s="187"/>
      <c r="F68" s="188"/>
      <c r="G68" s="186"/>
    </row>
    <row r="69" spans="2:7" ht="18.75">
      <c r="B69" s="167" t="s">
        <v>482</v>
      </c>
      <c r="C69" s="167"/>
      <c r="D69" s="189">
        <v>220772</v>
      </c>
      <c r="E69" s="169">
        <v>220772</v>
      </c>
      <c r="F69" s="188" t="s">
        <v>419</v>
      </c>
      <c r="G69" s="169">
        <f aca="true" t="shared" si="1" ref="G69:G74">SUM(D69-E69)</f>
        <v>0</v>
      </c>
    </row>
    <row r="70" spans="2:7" ht="18.75">
      <c r="B70" s="167" t="s">
        <v>483</v>
      </c>
      <c r="C70" s="179">
        <v>203</v>
      </c>
      <c r="D70" s="189">
        <v>35000</v>
      </c>
      <c r="E70" s="169">
        <v>10100</v>
      </c>
      <c r="F70" s="169" t="s">
        <v>419</v>
      </c>
      <c r="G70" s="169">
        <f t="shared" si="1"/>
        <v>24900</v>
      </c>
    </row>
    <row r="71" spans="2:7" ht="20.25" customHeight="1">
      <c r="B71" s="186" t="s">
        <v>316</v>
      </c>
      <c r="C71" s="179">
        <v>205</v>
      </c>
      <c r="D71" s="189">
        <v>10000</v>
      </c>
      <c r="E71" s="169">
        <v>0</v>
      </c>
      <c r="F71" s="169" t="s">
        <v>419</v>
      </c>
      <c r="G71" s="169">
        <f t="shared" si="1"/>
        <v>10000</v>
      </c>
    </row>
    <row r="72" spans="2:7" ht="18.75">
      <c r="B72" s="167" t="s">
        <v>294</v>
      </c>
      <c r="C72" s="179">
        <v>206</v>
      </c>
      <c r="D72" s="190">
        <v>20000</v>
      </c>
      <c r="E72" s="190">
        <v>19200</v>
      </c>
      <c r="F72" s="169" t="s">
        <v>419</v>
      </c>
      <c r="G72" s="169">
        <f t="shared" si="1"/>
        <v>800</v>
      </c>
    </row>
    <row r="73" spans="2:7" ht="18.75">
      <c r="B73" s="167" t="s">
        <v>317</v>
      </c>
      <c r="C73" s="179">
        <v>207</v>
      </c>
      <c r="D73" s="169">
        <v>10000</v>
      </c>
      <c r="E73" s="169">
        <v>3874</v>
      </c>
      <c r="F73" s="169" t="s">
        <v>419</v>
      </c>
      <c r="G73" s="169">
        <f t="shared" si="1"/>
        <v>6126</v>
      </c>
    </row>
    <row r="74" spans="2:7" ht="18.75">
      <c r="B74" s="167" t="s">
        <v>318</v>
      </c>
      <c r="C74" s="179">
        <v>208</v>
      </c>
      <c r="D74" s="190">
        <v>35000</v>
      </c>
      <c r="E74" s="190">
        <v>34678</v>
      </c>
      <c r="F74" s="169" t="s">
        <v>419</v>
      </c>
      <c r="G74" s="169">
        <f t="shared" si="1"/>
        <v>322</v>
      </c>
    </row>
    <row r="75" spans="2:7" ht="18.75">
      <c r="B75" s="180" t="s">
        <v>388</v>
      </c>
      <c r="C75" s="179"/>
      <c r="D75" s="191">
        <f>SUM(D69:D74)</f>
        <v>330772</v>
      </c>
      <c r="E75" s="191">
        <f>SUM(E69:E74)</f>
        <v>288624</v>
      </c>
      <c r="F75" s="133" t="s">
        <v>419</v>
      </c>
      <c r="G75" s="191">
        <f>SUM(G69:G74)</f>
        <v>42148</v>
      </c>
    </row>
    <row r="76" spans="2:7" ht="18.75">
      <c r="B76" s="178" t="s">
        <v>299</v>
      </c>
      <c r="C76" s="179"/>
      <c r="D76" s="190"/>
      <c r="E76" s="190"/>
      <c r="F76" s="169"/>
      <c r="G76" s="190"/>
    </row>
    <row r="77" spans="2:7" ht="18.75">
      <c r="B77" s="167" t="s">
        <v>482</v>
      </c>
      <c r="C77" s="179"/>
      <c r="D77" s="190">
        <v>133890</v>
      </c>
      <c r="E77" s="190">
        <v>133890</v>
      </c>
      <c r="F77" s="169"/>
      <c r="G77" s="169">
        <f>SUM(D77-E77)</f>
        <v>0</v>
      </c>
    </row>
    <row r="78" spans="2:7" ht="18.75">
      <c r="B78" s="167" t="s">
        <v>316</v>
      </c>
      <c r="C78" s="179">
        <v>205</v>
      </c>
      <c r="D78" s="190">
        <v>5000</v>
      </c>
      <c r="E78" s="190">
        <v>0</v>
      </c>
      <c r="F78" s="169"/>
      <c r="G78" s="169">
        <f>SUM(D78-E78)</f>
        <v>5000</v>
      </c>
    </row>
    <row r="79" spans="2:7" ht="18.75">
      <c r="B79" s="167" t="s">
        <v>294</v>
      </c>
      <c r="C79" s="179">
        <v>206</v>
      </c>
      <c r="D79" s="190">
        <v>20000</v>
      </c>
      <c r="E79" s="190">
        <v>12800</v>
      </c>
      <c r="F79" s="169"/>
      <c r="G79" s="169">
        <f>SUM(D79-E79)</f>
        <v>7200</v>
      </c>
    </row>
    <row r="80" spans="2:7" ht="18.75">
      <c r="B80" s="167" t="s">
        <v>317</v>
      </c>
      <c r="C80" s="179">
        <v>207</v>
      </c>
      <c r="D80" s="190">
        <v>10000</v>
      </c>
      <c r="E80" s="190">
        <v>0</v>
      </c>
      <c r="F80" s="169"/>
      <c r="G80" s="169">
        <f>SUM(D80-E80)</f>
        <v>10000</v>
      </c>
    </row>
    <row r="81" spans="2:7" ht="18.75">
      <c r="B81" s="167" t="s">
        <v>318</v>
      </c>
      <c r="C81" s="179">
        <v>208</v>
      </c>
      <c r="D81" s="190">
        <v>60000</v>
      </c>
      <c r="E81" s="190">
        <v>54369</v>
      </c>
      <c r="F81" s="169"/>
      <c r="G81" s="169">
        <f>SUM(D81-E81)</f>
        <v>5631</v>
      </c>
    </row>
    <row r="82" spans="2:7" ht="18.75">
      <c r="B82" s="180" t="s">
        <v>388</v>
      </c>
      <c r="C82" s="179"/>
      <c r="D82" s="191">
        <f>SUM(D77:D81)</f>
        <v>228890</v>
      </c>
      <c r="E82" s="191">
        <f>SUM(E77:E81)</f>
        <v>201059</v>
      </c>
      <c r="F82" s="133"/>
      <c r="G82" s="191">
        <f>SUM(G77:G81)</f>
        <v>27831</v>
      </c>
    </row>
    <row r="83" spans="2:7" ht="18.75">
      <c r="B83" s="178" t="s">
        <v>484</v>
      </c>
      <c r="C83" s="179"/>
      <c r="D83" s="190"/>
      <c r="E83" s="190"/>
      <c r="F83" s="169"/>
      <c r="G83" s="190"/>
    </row>
    <row r="84" spans="2:7" ht="18.75">
      <c r="B84" s="167" t="s">
        <v>482</v>
      </c>
      <c r="C84" s="179"/>
      <c r="D84" s="190">
        <v>31320</v>
      </c>
      <c r="E84" s="190">
        <v>31320</v>
      </c>
      <c r="F84" s="169" t="s">
        <v>419</v>
      </c>
      <c r="G84" s="169">
        <f>SUM(D84-E84)</f>
        <v>0</v>
      </c>
    </row>
    <row r="85" spans="2:7" ht="18.75">
      <c r="B85" s="167" t="s">
        <v>316</v>
      </c>
      <c r="C85" s="179">
        <v>205</v>
      </c>
      <c r="D85" s="190">
        <v>5000</v>
      </c>
      <c r="E85" s="190">
        <v>0</v>
      </c>
      <c r="F85" s="169" t="s">
        <v>419</v>
      </c>
      <c r="G85" s="169">
        <f>SUM(D85-E85)</f>
        <v>5000</v>
      </c>
    </row>
    <row r="86" spans="2:7" ht="18.75">
      <c r="B86" s="167" t="s">
        <v>294</v>
      </c>
      <c r="C86" s="179">
        <v>206</v>
      </c>
      <c r="D86" s="190">
        <v>19200</v>
      </c>
      <c r="E86" s="190">
        <v>14400</v>
      </c>
      <c r="F86" s="169" t="s">
        <v>419</v>
      </c>
      <c r="G86" s="169">
        <f>SUM(D86-E86)</f>
        <v>4800</v>
      </c>
    </row>
    <row r="87" spans="2:7" ht="18.75">
      <c r="B87" s="167" t="s">
        <v>318</v>
      </c>
      <c r="C87" s="179">
        <v>208</v>
      </c>
      <c r="D87" s="190">
        <v>20000</v>
      </c>
      <c r="E87" s="190">
        <v>0</v>
      </c>
      <c r="F87" s="169"/>
      <c r="G87" s="169">
        <f>SUM(D87-E87)</f>
        <v>20000</v>
      </c>
    </row>
    <row r="88" spans="2:7" ht="18.75">
      <c r="B88" s="171" t="s">
        <v>388</v>
      </c>
      <c r="C88" s="181"/>
      <c r="D88" s="192">
        <f>SUM(D84:D87)</f>
        <v>75520</v>
      </c>
      <c r="E88" s="192">
        <f>SUM(E84:E87)</f>
        <v>45720</v>
      </c>
      <c r="F88" s="173"/>
      <c r="G88" s="192">
        <f>SUM(G84:G87)</f>
        <v>29800</v>
      </c>
    </row>
    <row r="89" spans="2:7" ht="18.75">
      <c r="B89" s="174" t="s">
        <v>8</v>
      </c>
      <c r="C89" s="182"/>
      <c r="D89" s="193">
        <f>D67+D75+D82+D88</f>
        <v>2515662</v>
      </c>
      <c r="E89" s="193">
        <f>E67+E75+E82+E88</f>
        <v>2342914.75</v>
      </c>
      <c r="F89" s="176"/>
      <c r="G89" s="193">
        <f>G67+G75+G82+G88</f>
        <v>172747.25</v>
      </c>
    </row>
    <row r="90" spans="2:7" ht="18.75">
      <c r="B90" s="183" t="s">
        <v>485</v>
      </c>
      <c r="C90" s="179"/>
      <c r="D90" s="190"/>
      <c r="E90" s="190"/>
      <c r="F90" s="169"/>
      <c r="G90" s="190"/>
    </row>
    <row r="91" spans="2:7" ht="18.75">
      <c r="B91" s="178" t="s">
        <v>287</v>
      </c>
      <c r="C91" s="179"/>
      <c r="D91" s="190"/>
      <c r="E91" s="190"/>
      <c r="F91" s="169"/>
      <c r="G91" s="190"/>
    </row>
    <row r="92" spans="2:7" ht="18.75">
      <c r="B92" s="167" t="s">
        <v>486</v>
      </c>
      <c r="C92" s="179">
        <v>251</v>
      </c>
      <c r="D92" s="190">
        <v>400000</v>
      </c>
      <c r="E92" s="190">
        <v>374833</v>
      </c>
      <c r="F92" s="169"/>
      <c r="G92" s="169">
        <f>SUM(D92-E92)</f>
        <v>25167</v>
      </c>
    </row>
    <row r="93" spans="2:7" ht="18.75">
      <c r="B93" s="167" t="s">
        <v>487</v>
      </c>
      <c r="C93" s="179">
        <v>253</v>
      </c>
      <c r="D93" s="190"/>
      <c r="E93" s="190"/>
      <c r="F93" s="169"/>
      <c r="G93" s="169">
        <f aca="true" t="shared" si="2" ref="G93:G119">SUM(D93-E93)</f>
        <v>0</v>
      </c>
    </row>
    <row r="94" spans="2:7" ht="18.75">
      <c r="B94" s="194" t="s">
        <v>488</v>
      </c>
      <c r="C94" s="179"/>
      <c r="D94" s="190">
        <v>20000</v>
      </c>
      <c r="E94" s="190">
        <v>6700</v>
      </c>
      <c r="F94" s="169"/>
      <c r="G94" s="169">
        <f t="shared" si="2"/>
        <v>13300</v>
      </c>
    </row>
    <row r="95" spans="2:7" ht="18.75">
      <c r="B95" s="194" t="s">
        <v>489</v>
      </c>
      <c r="C95" s="179"/>
      <c r="D95" s="190">
        <v>30000</v>
      </c>
      <c r="E95" s="190">
        <v>800</v>
      </c>
      <c r="F95" s="169"/>
      <c r="G95" s="169">
        <f t="shared" si="2"/>
        <v>29200</v>
      </c>
    </row>
    <row r="96" spans="2:7" ht="18.75">
      <c r="B96" s="194" t="s">
        <v>604</v>
      </c>
      <c r="C96" s="179"/>
      <c r="D96" s="190">
        <v>3740</v>
      </c>
      <c r="E96" s="190">
        <v>3000</v>
      </c>
      <c r="F96" s="169"/>
      <c r="G96" s="169">
        <f t="shared" si="2"/>
        <v>740</v>
      </c>
    </row>
    <row r="97" spans="2:7" ht="18.75">
      <c r="B97" s="194" t="s">
        <v>491</v>
      </c>
      <c r="C97" s="179"/>
      <c r="D97" s="190">
        <v>0</v>
      </c>
      <c r="E97" s="190">
        <v>0</v>
      </c>
      <c r="F97" s="169"/>
      <c r="G97" s="169">
        <f t="shared" si="2"/>
        <v>0</v>
      </c>
    </row>
    <row r="98" spans="2:7" ht="18.75">
      <c r="B98" s="194" t="s">
        <v>490</v>
      </c>
      <c r="C98" s="179"/>
      <c r="D98" s="190">
        <v>250000</v>
      </c>
      <c r="E98" s="190">
        <v>248745</v>
      </c>
      <c r="F98" s="169"/>
      <c r="G98" s="169">
        <f t="shared" si="2"/>
        <v>1255</v>
      </c>
    </row>
    <row r="99" spans="2:7" ht="18.75">
      <c r="B99" s="194" t="s">
        <v>492</v>
      </c>
      <c r="C99" s="179"/>
      <c r="D99" s="190">
        <v>0</v>
      </c>
      <c r="E99" s="190">
        <v>0</v>
      </c>
      <c r="F99" s="169"/>
      <c r="G99" s="169">
        <f t="shared" si="2"/>
        <v>0</v>
      </c>
    </row>
    <row r="100" spans="2:7" ht="18.75">
      <c r="B100" s="194" t="s">
        <v>493</v>
      </c>
      <c r="C100" s="179"/>
      <c r="D100" s="190">
        <v>100000</v>
      </c>
      <c r="E100" s="190">
        <v>98550</v>
      </c>
      <c r="F100" s="169"/>
      <c r="G100" s="169">
        <f t="shared" si="2"/>
        <v>1450</v>
      </c>
    </row>
    <row r="101" spans="2:7" ht="18.75">
      <c r="B101" s="194" t="s">
        <v>605</v>
      </c>
      <c r="C101" s="179"/>
      <c r="D101" s="190">
        <v>190000</v>
      </c>
      <c r="E101" s="190">
        <v>190000</v>
      </c>
      <c r="F101" s="169"/>
      <c r="G101" s="169">
        <f t="shared" si="2"/>
        <v>0</v>
      </c>
    </row>
    <row r="102" spans="2:7" ht="18.75">
      <c r="B102" s="194" t="s">
        <v>646</v>
      </c>
      <c r="C102" s="179"/>
      <c r="D102" s="190">
        <v>10000</v>
      </c>
      <c r="E102" s="190">
        <v>0</v>
      </c>
      <c r="F102" s="169"/>
      <c r="G102" s="169">
        <f t="shared" si="2"/>
        <v>10000</v>
      </c>
    </row>
    <row r="103" spans="2:7" ht="18.75">
      <c r="B103" s="194" t="s">
        <v>647</v>
      </c>
      <c r="C103" s="179"/>
      <c r="D103" s="190">
        <v>9508</v>
      </c>
      <c r="E103" s="190">
        <v>0</v>
      </c>
      <c r="F103" s="169"/>
      <c r="G103" s="169">
        <f t="shared" si="2"/>
        <v>9508</v>
      </c>
    </row>
    <row r="104" spans="2:7" ht="18.75">
      <c r="B104" s="167" t="s">
        <v>494</v>
      </c>
      <c r="C104" s="179">
        <v>252</v>
      </c>
      <c r="D104" s="190"/>
      <c r="E104" s="190"/>
      <c r="F104" s="169"/>
      <c r="G104" s="169">
        <f t="shared" si="2"/>
        <v>0</v>
      </c>
    </row>
    <row r="105" spans="2:7" ht="18.75">
      <c r="B105" s="194" t="s">
        <v>495</v>
      </c>
      <c r="C105" s="179"/>
      <c r="D105" s="190">
        <v>45000</v>
      </c>
      <c r="E105" s="190">
        <v>34622.41</v>
      </c>
      <c r="F105" s="169"/>
      <c r="G105" s="169">
        <f t="shared" si="2"/>
        <v>10377.589999999997</v>
      </c>
    </row>
    <row r="106" spans="2:7" ht="18.75">
      <c r="B106" s="194" t="s">
        <v>496</v>
      </c>
      <c r="C106" s="179"/>
      <c r="D106" s="190">
        <v>50000</v>
      </c>
      <c r="E106" s="190">
        <v>0</v>
      </c>
      <c r="F106" s="169"/>
      <c r="G106" s="169">
        <f t="shared" si="2"/>
        <v>50000</v>
      </c>
    </row>
    <row r="107" spans="2:7" ht="18.75">
      <c r="B107" s="194" t="s">
        <v>497</v>
      </c>
      <c r="C107" s="179"/>
      <c r="D107" s="190">
        <v>5000</v>
      </c>
      <c r="E107" s="190">
        <v>0</v>
      </c>
      <c r="F107" s="169"/>
      <c r="G107" s="169">
        <f t="shared" si="2"/>
        <v>5000</v>
      </c>
    </row>
    <row r="108" spans="2:7" ht="18.75">
      <c r="B108" s="194" t="s">
        <v>648</v>
      </c>
      <c r="C108" s="179"/>
      <c r="D108" s="190">
        <v>99000</v>
      </c>
      <c r="E108" s="190">
        <v>99000</v>
      </c>
      <c r="F108" s="169"/>
      <c r="G108" s="169">
        <f t="shared" si="2"/>
        <v>0</v>
      </c>
    </row>
    <row r="109" spans="2:7" ht="18.75">
      <c r="B109" s="167" t="s">
        <v>502</v>
      </c>
      <c r="C109" s="179">
        <v>254</v>
      </c>
      <c r="D109" s="190"/>
      <c r="E109" s="190"/>
      <c r="F109" s="169"/>
      <c r="G109" s="169">
        <f t="shared" si="2"/>
        <v>0</v>
      </c>
    </row>
    <row r="110" spans="2:7" ht="18.75">
      <c r="B110" s="194" t="s">
        <v>498</v>
      </c>
      <c r="C110" s="179"/>
      <c r="D110" s="190">
        <v>1000</v>
      </c>
      <c r="E110" s="190">
        <v>0</v>
      </c>
      <c r="F110" s="169"/>
      <c r="G110" s="169">
        <f t="shared" si="2"/>
        <v>1000</v>
      </c>
    </row>
    <row r="111" spans="2:7" ht="18.75">
      <c r="B111" s="194" t="s">
        <v>499</v>
      </c>
      <c r="C111" s="179"/>
      <c r="D111" s="190">
        <v>45000</v>
      </c>
      <c r="E111" s="190">
        <v>35109</v>
      </c>
      <c r="F111" s="169"/>
      <c r="G111" s="169">
        <f t="shared" si="2"/>
        <v>9891</v>
      </c>
    </row>
    <row r="112" spans="2:7" ht="18.75">
      <c r="B112" s="194" t="s">
        <v>609</v>
      </c>
      <c r="C112" s="179"/>
      <c r="D112" s="190">
        <v>20000</v>
      </c>
      <c r="E112" s="190">
        <v>0</v>
      </c>
      <c r="F112" s="169"/>
      <c r="G112" s="169">
        <f t="shared" si="2"/>
        <v>20000</v>
      </c>
    </row>
    <row r="113" spans="2:7" ht="18.75">
      <c r="B113" s="194" t="s">
        <v>500</v>
      </c>
      <c r="C113" s="179"/>
      <c r="D113" s="190">
        <v>20000</v>
      </c>
      <c r="E113" s="190">
        <v>12840</v>
      </c>
      <c r="F113" s="169"/>
      <c r="G113" s="169">
        <f t="shared" si="2"/>
        <v>7160</v>
      </c>
    </row>
    <row r="114" spans="2:7" ht="18.75">
      <c r="B114" s="194" t="s">
        <v>501</v>
      </c>
      <c r="C114" s="179"/>
      <c r="D114" s="190">
        <v>20000</v>
      </c>
      <c r="E114" s="190">
        <v>0</v>
      </c>
      <c r="F114" s="169"/>
      <c r="G114" s="169">
        <f t="shared" si="2"/>
        <v>20000</v>
      </c>
    </row>
    <row r="115" spans="2:7" ht="18.75">
      <c r="B115" s="194" t="s">
        <v>649</v>
      </c>
      <c r="C115" s="179"/>
      <c r="D115" s="190">
        <v>30000</v>
      </c>
      <c r="E115" s="190">
        <v>29476</v>
      </c>
      <c r="F115" s="169"/>
      <c r="G115" s="169">
        <f t="shared" si="2"/>
        <v>524</v>
      </c>
    </row>
    <row r="116" spans="2:7" ht="18.75">
      <c r="B116" s="194" t="s">
        <v>606</v>
      </c>
      <c r="C116" s="179"/>
      <c r="D116" s="190">
        <v>50000</v>
      </c>
      <c r="E116" s="190">
        <v>40000</v>
      </c>
      <c r="F116" s="169"/>
      <c r="G116" s="169">
        <f t="shared" si="2"/>
        <v>10000</v>
      </c>
    </row>
    <row r="117" spans="2:7" ht="18.75">
      <c r="B117" s="194" t="s">
        <v>607</v>
      </c>
      <c r="C117" s="179"/>
      <c r="D117" s="190">
        <v>30000</v>
      </c>
      <c r="E117" s="190">
        <v>0</v>
      </c>
      <c r="F117" s="169"/>
      <c r="G117" s="169">
        <f t="shared" si="2"/>
        <v>30000</v>
      </c>
    </row>
    <row r="118" spans="2:7" ht="18.75">
      <c r="B118" s="194" t="s">
        <v>608</v>
      </c>
      <c r="C118" s="179"/>
      <c r="D118" s="190">
        <v>50000</v>
      </c>
      <c r="E118" s="190">
        <v>43710</v>
      </c>
      <c r="F118" s="169"/>
      <c r="G118" s="169">
        <f t="shared" si="2"/>
        <v>6290</v>
      </c>
    </row>
    <row r="119" spans="2:7" ht="18.75">
      <c r="B119" s="194" t="s">
        <v>504</v>
      </c>
      <c r="C119" s="179"/>
      <c r="D119" s="190">
        <v>40000</v>
      </c>
      <c r="E119" s="190">
        <v>38900</v>
      </c>
      <c r="F119" s="169"/>
      <c r="G119" s="169">
        <f t="shared" si="2"/>
        <v>1100</v>
      </c>
    </row>
    <row r="120" spans="2:7" ht="18.75">
      <c r="B120" s="180" t="s">
        <v>388</v>
      </c>
      <c r="C120" s="179"/>
      <c r="D120" s="191">
        <f>SUM(D92:D119)</f>
        <v>1518248</v>
      </c>
      <c r="E120" s="191">
        <f>SUM(E92:E119)</f>
        <v>1256285.4100000001</v>
      </c>
      <c r="F120" s="133" t="s">
        <v>419</v>
      </c>
      <c r="G120" s="191">
        <f>SUM(G92:G119)</f>
        <v>261962.59</v>
      </c>
    </row>
    <row r="121" spans="2:7" ht="18.75">
      <c r="B121" s="178" t="s">
        <v>291</v>
      </c>
      <c r="C121" s="179"/>
      <c r="D121" s="190"/>
      <c r="E121" s="190"/>
      <c r="F121" s="169"/>
      <c r="G121" s="190"/>
    </row>
    <row r="122" spans="2:7" ht="18.75">
      <c r="B122" s="167" t="s">
        <v>486</v>
      </c>
      <c r="C122" s="179">
        <v>251</v>
      </c>
      <c r="D122" s="190">
        <v>261480</v>
      </c>
      <c r="E122" s="190">
        <v>16235</v>
      </c>
      <c r="F122" s="169" t="s">
        <v>419</v>
      </c>
      <c r="G122" s="169">
        <f>SUM(D122-E122)</f>
        <v>245245</v>
      </c>
    </row>
    <row r="123" spans="2:7" ht="18.75">
      <c r="B123" s="167" t="s">
        <v>494</v>
      </c>
      <c r="C123" s="179">
        <v>252</v>
      </c>
      <c r="D123" s="190">
        <v>25000</v>
      </c>
      <c r="E123" s="190">
        <v>0</v>
      </c>
      <c r="F123" s="169" t="s">
        <v>419</v>
      </c>
      <c r="G123" s="169">
        <f>SUM(D123-E123)</f>
        <v>25000</v>
      </c>
    </row>
    <row r="124" spans="2:7" ht="18.75">
      <c r="B124" s="167" t="s">
        <v>487</v>
      </c>
      <c r="C124" s="179">
        <v>253</v>
      </c>
      <c r="D124" s="190">
        <v>10000</v>
      </c>
      <c r="E124" s="190">
        <v>0</v>
      </c>
      <c r="F124" s="169" t="s">
        <v>419</v>
      </c>
      <c r="G124" s="169">
        <f>SUM(D124-E124)</f>
        <v>10000</v>
      </c>
    </row>
    <row r="125" spans="2:7" ht="18.75">
      <c r="B125" s="167" t="s">
        <v>502</v>
      </c>
      <c r="C125" s="179">
        <v>254</v>
      </c>
      <c r="D125" s="190">
        <v>10000</v>
      </c>
      <c r="E125" s="190">
        <v>9232</v>
      </c>
      <c r="F125" s="169" t="s">
        <v>419</v>
      </c>
      <c r="G125" s="169">
        <f>SUM(D125-E125)</f>
        <v>768</v>
      </c>
    </row>
    <row r="126" spans="2:7" ht="18.75">
      <c r="B126" s="180" t="s">
        <v>388</v>
      </c>
      <c r="C126" s="179"/>
      <c r="D126" s="191">
        <f>SUM(D122:D125)</f>
        <v>306480</v>
      </c>
      <c r="E126" s="191">
        <f>SUM(E122:E125)</f>
        <v>25467</v>
      </c>
      <c r="F126" s="133" t="s">
        <v>419</v>
      </c>
      <c r="G126" s="191">
        <f>SUM(G122:G125)</f>
        <v>281013</v>
      </c>
    </row>
    <row r="127" spans="2:7" ht="18.75">
      <c r="B127" s="178" t="s">
        <v>299</v>
      </c>
      <c r="C127" s="179"/>
      <c r="D127" s="190"/>
      <c r="E127" s="190"/>
      <c r="F127" s="169"/>
      <c r="G127" s="190"/>
    </row>
    <row r="128" spans="2:7" ht="18.75">
      <c r="B128" s="167" t="s">
        <v>486</v>
      </c>
      <c r="C128" s="179">
        <v>251</v>
      </c>
      <c r="D128" s="190">
        <v>5000</v>
      </c>
      <c r="E128" s="190">
        <v>4000</v>
      </c>
      <c r="F128" s="169" t="s">
        <v>419</v>
      </c>
      <c r="G128" s="169">
        <f>SUM(D128-E128)</f>
        <v>1000</v>
      </c>
    </row>
    <row r="129" spans="2:7" ht="18.75">
      <c r="B129" s="167" t="s">
        <v>503</v>
      </c>
      <c r="C129" s="179">
        <v>254</v>
      </c>
      <c r="D129" s="190">
        <v>10000</v>
      </c>
      <c r="E129" s="190">
        <v>0</v>
      </c>
      <c r="F129" s="169" t="s">
        <v>419</v>
      </c>
      <c r="G129" s="169">
        <f>SUM(D129-E129)</f>
        <v>10000</v>
      </c>
    </row>
    <row r="130" spans="2:7" ht="18.75">
      <c r="B130" s="180" t="s">
        <v>388</v>
      </c>
      <c r="C130" s="179"/>
      <c r="D130" s="191">
        <f>SUM(D128:D129)</f>
        <v>15000</v>
      </c>
      <c r="E130" s="191">
        <f>SUM(E128:E129)</f>
        <v>4000</v>
      </c>
      <c r="F130" s="133" t="s">
        <v>419</v>
      </c>
      <c r="G130" s="191">
        <f>SUM(G128:G129)</f>
        <v>11000</v>
      </c>
    </row>
    <row r="131" spans="2:7" ht="18.75">
      <c r="B131" s="178" t="s">
        <v>484</v>
      </c>
      <c r="C131" s="179"/>
      <c r="D131" s="190"/>
      <c r="E131" s="190"/>
      <c r="F131" s="169"/>
      <c r="G131" s="190"/>
    </row>
    <row r="132" spans="2:7" ht="18.75">
      <c r="B132" s="167" t="s">
        <v>486</v>
      </c>
      <c r="C132" s="179">
        <v>251</v>
      </c>
      <c r="D132" s="190">
        <v>45000</v>
      </c>
      <c r="E132" s="190">
        <v>5100</v>
      </c>
      <c r="F132" s="169" t="s">
        <v>419</v>
      </c>
      <c r="G132" s="169">
        <f aca="true" t="shared" si="3" ref="G132:G138">SUM(D132-E132)</f>
        <v>39900</v>
      </c>
    </row>
    <row r="133" spans="2:7" ht="18.75">
      <c r="B133" s="167" t="s">
        <v>487</v>
      </c>
      <c r="C133" s="179">
        <v>253</v>
      </c>
      <c r="D133" s="190"/>
      <c r="E133" s="190"/>
      <c r="F133" s="169"/>
      <c r="G133" s="169">
        <f t="shared" si="3"/>
        <v>0</v>
      </c>
    </row>
    <row r="134" spans="2:7" ht="18.75">
      <c r="B134" s="194" t="s">
        <v>650</v>
      </c>
      <c r="C134" s="179"/>
      <c r="D134" s="190">
        <v>50000</v>
      </c>
      <c r="E134" s="190">
        <v>50000</v>
      </c>
      <c r="F134" s="169" t="s">
        <v>419</v>
      </c>
      <c r="G134" s="169">
        <f t="shared" si="3"/>
        <v>0</v>
      </c>
    </row>
    <row r="135" spans="2:7" ht="18.75">
      <c r="B135" s="194" t="s">
        <v>651</v>
      </c>
      <c r="C135" s="179"/>
      <c r="D135" s="190">
        <v>200000</v>
      </c>
      <c r="E135" s="190">
        <v>62869</v>
      </c>
      <c r="F135" s="169" t="s">
        <v>419</v>
      </c>
      <c r="G135" s="169">
        <f t="shared" si="3"/>
        <v>137131</v>
      </c>
    </row>
    <row r="136" spans="2:7" ht="18.75">
      <c r="B136" s="194" t="s">
        <v>652</v>
      </c>
      <c r="C136" s="179"/>
      <c r="D136" s="190">
        <v>25000</v>
      </c>
      <c r="E136" s="190">
        <v>0</v>
      </c>
      <c r="F136" s="169" t="s">
        <v>419</v>
      </c>
      <c r="G136" s="169">
        <f t="shared" si="3"/>
        <v>25000</v>
      </c>
    </row>
    <row r="137" spans="2:7" ht="18.75">
      <c r="B137" s="194" t="s">
        <v>653</v>
      </c>
      <c r="C137" s="179"/>
      <c r="D137" s="190">
        <v>10000</v>
      </c>
      <c r="E137" s="190">
        <v>0</v>
      </c>
      <c r="F137" s="169"/>
      <c r="G137" s="169">
        <f t="shared" si="3"/>
        <v>10000</v>
      </c>
    </row>
    <row r="138" spans="2:7" ht="18.75">
      <c r="B138" s="167" t="s">
        <v>502</v>
      </c>
      <c r="C138" s="179">
        <v>254</v>
      </c>
      <c r="D138" s="190">
        <v>10000</v>
      </c>
      <c r="E138" s="190">
        <v>4194</v>
      </c>
      <c r="F138" s="169"/>
      <c r="G138" s="169">
        <f t="shared" si="3"/>
        <v>5806</v>
      </c>
    </row>
    <row r="139" spans="2:7" ht="21" customHeight="1">
      <c r="B139" s="171" t="s">
        <v>388</v>
      </c>
      <c r="C139" s="181"/>
      <c r="D139" s="192">
        <f>SUM(D132:D138)</f>
        <v>340000</v>
      </c>
      <c r="E139" s="192">
        <f>SUM(E132:E138)</f>
        <v>122163</v>
      </c>
      <c r="F139" s="173">
        <f>SUM(F134:F137)</f>
        <v>0</v>
      </c>
      <c r="G139" s="192">
        <f>SUM(G132:G138)</f>
        <v>217837</v>
      </c>
    </row>
    <row r="140" spans="2:7" ht="18.75">
      <c r="B140" s="174" t="s">
        <v>9</v>
      </c>
      <c r="C140" s="182"/>
      <c r="D140" s="193">
        <f>SUM(D120+D126+D130+D139)</f>
        <v>2179728</v>
      </c>
      <c r="E140" s="193">
        <f>SUM(E120+E126+E130+E139)</f>
        <v>1407915.4100000001</v>
      </c>
      <c r="F140" s="176" t="s">
        <v>419</v>
      </c>
      <c r="G140" s="193">
        <f>SUM(G120+G126+G130+G139)</f>
        <v>771812.59</v>
      </c>
    </row>
    <row r="141" spans="2:7" ht="18.75">
      <c r="B141" s="183" t="s">
        <v>505</v>
      </c>
      <c r="C141" s="179"/>
      <c r="D141" s="190"/>
      <c r="E141" s="190"/>
      <c r="F141" s="169"/>
      <c r="G141" s="190"/>
    </row>
    <row r="142" spans="2:7" ht="18.75">
      <c r="B142" s="178" t="s">
        <v>287</v>
      </c>
      <c r="C142" s="179"/>
      <c r="D142" s="190"/>
      <c r="E142" s="190"/>
      <c r="F142" s="169"/>
      <c r="G142" s="190"/>
    </row>
    <row r="143" spans="2:7" ht="18.75">
      <c r="B143" s="167" t="s">
        <v>506</v>
      </c>
      <c r="C143" s="179">
        <v>271</v>
      </c>
      <c r="D143" s="190">
        <v>59785</v>
      </c>
      <c r="E143" s="190">
        <v>58755</v>
      </c>
      <c r="F143" s="169" t="s">
        <v>419</v>
      </c>
      <c r="G143" s="169">
        <f aca="true" t="shared" si="4" ref="G143:G153">SUM(D143-E143)</f>
        <v>1030</v>
      </c>
    </row>
    <row r="144" spans="2:7" ht="18.75">
      <c r="B144" s="167" t="s">
        <v>507</v>
      </c>
      <c r="C144" s="179">
        <v>273</v>
      </c>
      <c r="D144" s="190">
        <v>10000</v>
      </c>
      <c r="E144" s="190">
        <v>3655</v>
      </c>
      <c r="F144" s="169" t="s">
        <v>419</v>
      </c>
      <c r="G144" s="169">
        <f t="shared" si="4"/>
        <v>6345</v>
      </c>
    </row>
    <row r="145" spans="2:7" ht="18.75">
      <c r="B145" s="167" t="s">
        <v>508</v>
      </c>
      <c r="C145" s="179">
        <v>282</v>
      </c>
      <c r="D145" s="190">
        <v>40000</v>
      </c>
      <c r="E145" s="190">
        <v>27300</v>
      </c>
      <c r="F145" s="169" t="s">
        <v>419</v>
      </c>
      <c r="G145" s="169">
        <f t="shared" si="4"/>
        <v>12700</v>
      </c>
    </row>
    <row r="146" spans="2:7" ht="18.75">
      <c r="B146" s="167" t="s">
        <v>509</v>
      </c>
      <c r="C146" s="179">
        <v>279</v>
      </c>
      <c r="D146" s="190">
        <v>5000</v>
      </c>
      <c r="E146" s="190">
        <v>1600</v>
      </c>
      <c r="F146" s="169" t="s">
        <v>419</v>
      </c>
      <c r="G146" s="169">
        <f t="shared" si="4"/>
        <v>3400</v>
      </c>
    </row>
    <row r="147" spans="2:7" ht="18.75">
      <c r="B147" s="167" t="s">
        <v>510</v>
      </c>
      <c r="C147" s="179">
        <v>275</v>
      </c>
      <c r="D147" s="190">
        <v>5000</v>
      </c>
      <c r="E147" s="190">
        <v>0</v>
      </c>
      <c r="F147" s="169" t="s">
        <v>419</v>
      </c>
      <c r="G147" s="169">
        <f t="shared" si="4"/>
        <v>5000</v>
      </c>
    </row>
    <row r="148" spans="2:7" ht="18.75">
      <c r="B148" s="167" t="s">
        <v>511</v>
      </c>
      <c r="C148" s="179">
        <v>272</v>
      </c>
      <c r="D148" s="190">
        <v>10000</v>
      </c>
      <c r="E148" s="190">
        <v>0</v>
      </c>
      <c r="F148" s="169" t="s">
        <v>419</v>
      </c>
      <c r="G148" s="169">
        <f t="shared" si="4"/>
        <v>10000</v>
      </c>
    </row>
    <row r="149" spans="2:7" ht="18.75">
      <c r="B149" s="167" t="s">
        <v>512</v>
      </c>
      <c r="C149" s="179">
        <v>276</v>
      </c>
      <c r="D149" s="190">
        <v>90215</v>
      </c>
      <c r="E149" s="190">
        <v>90215</v>
      </c>
      <c r="F149" s="169" t="s">
        <v>419</v>
      </c>
      <c r="G149" s="169">
        <f t="shared" si="4"/>
        <v>0</v>
      </c>
    </row>
    <row r="150" spans="2:7" ht="18.75">
      <c r="B150" s="167" t="s">
        <v>610</v>
      </c>
      <c r="C150" s="179">
        <v>277</v>
      </c>
      <c r="D150" s="190">
        <v>10000</v>
      </c>
      <c r="E150" s="190">
        <v>0</v>
      </c>
      <c r="F150" s="169" t="s">
        <v>419</v>
      </c>
      <c r="G150" s="169">
        <f t="shared" si="4"/>
        <v>10000</v>
      </c>
    </row>
    <row r="151" spans="2:7" ht="18.75">
      <c r="B151" s="167" t="s">
        <v>513</v>
      </c>
      <c r="C151" s="179">
        <v>283</v>
      </c>
      <c r="D151" s="190">
        <v>7000</v>
      </c>
      <c r="E151" s="190">
        <v>5670</v>
      </c>
      <c r="F151" s="169" t="s">
        <v>419</v>
      </c>
      <c r="G151" s="169">
        <f t="shared" si="4"/>
        <v>1330</v>
      </c>
    </row>
    <row r="152" spans="2:7" ht="18.75">
      <c r="B152" s="167" t="s">
        <v>514</v>
      </c>
      <c r="C152" s="179">
        <v>284</v>
      </c>
      <c r="D152" s="190">
        <v>15000</v>
      </c>
      <c r="E152" s="190">
        <v>0</v>
      </c>
      <c r="F152" s="169" t="s">
        <v>419</v>
      </c>
      <c r="G152" s="169">
        <f t="shared" si="4"/>
        <v>15000</v>
      </c>
    </row>
    <row r="153" spans="2:7" ht="18.75">
      <c r="B153" s="167" t="s">
        <v>515</v>
      </c>
      <c r="C153" s="179">
        <v>278</v>
      </c>
      <c r="D153" s="190">
        <v>5000</v>
      </c>
      <c r="E153" s="190">
        <v>1350</v>
      </c>
      <c r="F153" s="169" t="s">
        <v>419</v>
      </c>
      <c r="G153" s="169">
        <f t="shared" si="4"/>
        <v>3650</v>
      </c>
    </row>
    <row r="154" spans="2:7" ht="18.75">
      <c r="B154" s="180" t="s">
        <v>388</v>
      </c>
      <c r="C154" s="179"/>
      <c r="D154" s="191">
        <f>SUM(D143:D153)</f>
        <v>257000</v>
      </c>
      <c r="E154" s="191">
        <f>SUM(E143:E153)</f>
        <v>188545</v>
      </c>
      <c r="F154" s="133">
        <f>SUM(F143:F153)</f>
        <v>0</v>
      </c>
      <c r="G154" s="191">
        <f>SUM(G143:G153)</f>
        <v>68455</v>
      </c>
    </row>
    <row r="155" spans="2:7" ht="18.75">
      <c r="B155" s="178" t="s">
        <v>291</v>
      </c>
      <c r="C155" s="179"/>
      <c r="D155" s="190"/>
      <c r="E155" s="190"/>
      <c r="F155" s="169"/>
      <c r="G155" s="190"/>
    </row>
    <row r="156" spans="2:7" ht="18.75">
      <c r="B156" s="167" t="s">
        <v>506</v>
      </c>
      <c r="C156" s="179">
        <v>274</v>
      </c>
      <c r="D156" s="190">
        <v>40000</v>
      </c>
      <c r="E156" s="190">
        <v>38684.05</v>
      </c>
      <c r="F156" s="169" t="s">
        <v>419</v>
      </c>
      <c r="G156" s="169">
        <f>SUM(D156-E156)</f>
        <v>1315.949999999997</v>
      </c>
    </row>
    <row r="157" spans="2:7" ht="18.75">
      <c r="B157" s="167" t="s">
        <v>507</v>
      </c>
      <c r="C157" s="179">
        <v>273</v>
      </c>
      <c r="D157" s="190">
        <v>5000</v>
      </c>
      <c r="E157" s="190">
        <v>0</v>
      </c>
      <c r="F157" s="169" t="s">
        <v>419</v>
      </c>
      <c r="G157" s="169">
        <f>SUM(D157-E157)</f>
        <v>5000</v>
      </c>
    </row>
    <row r="158" spans="2:7" ht="18.75">
      <c r="B158" s="167" t="s">
        <v>508</v>
      </c>
      <c r="C158" s="179">
        <v>282</v>
      </c>
      <c r="D158" s="190">
        <v>30000</v>
      </c>
      <c r="E158" s="190">
        <v>16410</v>
      </c>
      <c r="F158" s="169" t="s">
        <v>419</v>
      </c>
      <c r="G158" s="169">
        <f>SUM(D158-E158)</f>
        <v>13590</v>
      </c>
    </row>
    <row r="159" spans="2:7" ht="18.75">
      <c r="B159" s="180" t="s">
        <v>388</v>
      </c>
      <c r="C159" s="179"/>
      <c r="D159" s="191">
        <f>SUM(D156:D158)</f>
        <v>75000</v>
      </c>
      <c r="E159" s="191">
        <f>SUM(E156:E158)</f>
        <v>55094.05</v>
      </c>
      <c r="F159" s="133" t="s">
        <v>419</v>
      </c>
      <c r="G159" s="191">
        <f>SUM(G156:G158)</f>
        <v>19905.949999999997</v>
      </c>
    </row>
    <row r="160" spans="2:7" ht="18.75">
      <c r="B160" s="178" t="s">
        <v>299</v>
      </c>
      <c r="C160" s="179"/>
      <c r="D160" s="190"/>
      <c r="E160" s="190"/>
      <c r="F160" s="169"/>
      <c r="G160" s="190"/>
    </row>
    <row r="161" spans="2:7" ht="18.75">
      <c r="B161" s="167" t="s">
        <v>506</v>
      </c>
      <c r="C161" s="179">
        <v>274</v>
      </c>
      <c r="D161" s="190">
        <v>30000</v>
      </c>
      <c r="E161" s="190">
        <v>7355</v>
      </c>
      <c r="F161" s="169" t="s">
        <v>419</v>
      </c>
      <c r="G161" s="169">
        <f aca="true" t="shared" si="5" ref="G161:G166">SUM(D161-E161)</f>
        <v>22645</v>
      </c>
    </row>
    <row r="162" spans="2:7" ht="18.75">
      <c r="B162" s="167" t="s">
        <v>516</v>
      </c>
      <c r="C162" s="179">
        <v>272</v>
      </c>
      <c r="D162" s="190">
        <v>15000</v>
      </c>
      <c r="E162" s="190">
        <v>12220</v>
      </c>
      <c r="F162" s="169" t="s">
        <v>419</v>
      </c>
      <c r="G162" s="169">
        <f t="shared" si="5"/>
        <v>2780</v>
      </c>
    </row>
    <row r="163" spans="2:7" ht="18.75">
      <c r="B163" s="167" t="s">
        <v>517</v>
      </c>
      <c r="C163" s="179">
        <v>274</v>
      </c>
      <c r="D163" s="190">
        <v>8770</v>
      </c>
      <c r="E163" s="190">
        <v>0</v>
      </c>
      <c r="F163" s="169" t="s">
        <v>419</v>
      </c>
      <c r="G163" s="169">
        <f t="shared" si="5"/>
        <v>8770</v>
      </c>
    </row>
    <row r="164" spans="2:7" ht="18.75">
      <c r="B164" s="167" t="s">
        <v>508</v>
      </c>
      <c r="C164" s="179">
        <v>282</v>
      </c>
      <c r="D164" s="190">
        <v>20000</v>
      </c>
      <c r="E164" s="190">
        <v>14225</v>
      </c>
      <c r="F164" s="169" t="s">
        <v>419</v>
      </c>
      <c r="G164" s="169">
        <f t="shared" si="5"/>
        <v>5775</v>
      </c>
    </row>
    <row r="165" spans="2:7" ht="18.75">
      <c r="B165" s="167" t="s">
        <v>654</v>
      </c>
      <c r="C165" s="179"/>
      <c r="D165" s="190">
        <v>5000</v>
      </c>
      <c r="E165" s="190">
        <v>0</v>
      </c>
      <c r="F165" s="169"/>
      <c r="G165" s="169">
        <f t="shared" si="5"/>
        <v>5000</v>
      </c>
    </row>
    <row r="166" spans="2:7" ht="18.75">
      <c r="B166" s="167" t="s">
        <v>512</v>
      </c>
      <c r="C166" s="179"/>
      <c r="D166" s="190">
        <v>20000</v>
      </c>
      <c r="E166" s="190">
        <v>5970</v>
      </c>
      <c r="F166" s="169"/>
      <c r="G166" s="169">
        <f t="shared" si="5"/>
        <v>14030</v>
      </c>
    </row>
    <row r="167" spans="2:7" ht="18.75">
      <c r="B167" s="180" t="s">
        <v>388</v>
      </c>
      <c r="C167" s="179"/>
      <c r="D167" s="191">
        <f>SUM(D161:D166)</f>
        <v>98770</v>
      </c>
      <c r="E167" s="191">
        <f>SUM(E161:E166)</f>
        <v>39770</v>
      </c>
      <c r="F167" s="133" t="s">
        <v>419</v>
      </c>
      <c r="G167" s="191">
        <f>SUM(G161:G166)</f>
        <v>59000</v>
      </c>
    </row>
    <row r="168" spans="2:7" ht="18.75">
      <c r="B168" s="178" t="s">
        <v>484</v>
      </c>
      <c r="C168" s="179"/>
      <c r="D168" s="190"/>
      <c r="E168" s="190"/>
      <c r="F168" s="169"/>
      <c r="G168" s="190"/>
    </row>
    <row r="169" spans="2:7" ht="18.75">
      <c r="B169" s="167" t="s">
        <v>518</v>
      </c>
      <c r="C169" s="179"/>
      <c r="D169" s="190">
        <v>690560</v>
      </c>
      <c r="E169" s="190">
        <v>544322.8</v>
      </c>
      <c r="F169" s="169" t="s">
        <v>419</v>
      </c>
      <c r="G169" s="169">
        <f>SUM(D169-E169)</f>
        <v>146237.19999999995</v>
      </c>
    </row>
    <row r="170" spans="2:7" ht="18.75">
      <c r="B170" s="167" t="s">
        <v>506</v>
      </c>
      <c r="C170" s="179">
        <v>270</v>
      </c>
      <c r="D170" s="190">
        <v>10000</v>
      </c>
      <c r="E170" s="190">
        <v>4075</v>
      </c>
      <c r="F170" s="169" t="s">
        <v>419</v>
      </c>
      <c r="G170" s="169">
        <f>SUM(D170-E170)</f>
        <v>5925</v>
      </c>
    </row>
    <row r="171" spans="2:7" ht="18.75">
      <c r="B171" s="167" t="s">
        <v>508</v>
      </c>
      <c r="C171" s="179"/>
      <c r="D171" s="190">
        <v>10000</v>
      </c>
      <c r="E171" s="190">
        <v>0</v>
      </c>
      <c r="F171" s="169" t="s">
        <v>419</v>
      </c>
      <c r="G171" s="169">
        <f>SUM(D171-E171)</f>
        <v>10000</v>
      </c>
    </row>
    <row r="172" spans="2:7" ht="18.75">
      <c r="B172" s="167" t="s">
        <v>611</v>
      </c>
      <c r="C172" s="179"/>
      <c r="D172" s="190">
        <v>80000</v>
      </c>
      <c r="E172" s="190">
        <v>80000</v>
      </c>
      <c r="F172" s="169"/>
      <c r="G172" s="169">
        <f>SUM(D172-E172)</f>
        <v>0</v>
      </c>
    </row>
    <row r="173" spans="2:7" ht="23.25" customHeight="1">
      <c r="B173" s="171" t="s">
        <v>388</v>
      </c>
      <c r="C173" s="181"/>
      <c r="D173" s="192">
        <f>SUM(D169:D172)</f>
        <v>790560</v>
      </c>
      <c r="E173" s="192">
        <f>SUM(E169:E172)</f>
        <v>628397.8</v>
      </c>
      <c r="F173" s="173" t="s">
        <v>419</v>
      </c>
      <c r="G173" s="192">
        <f>SUM(G169:G172)</f>
        <v>162162.19999999995</v>
      </c>
    </row>
    <row r="174" spans="2:7" ht="18.75">
      <c r="B174" s="174" t="s">
        <v>10</v>
      </c>
      <c r="C174" s="195"/>
      <c r="D174" s="193">
        <f>D154+D159+D167+D173</f>
        <v>1221330</v>
      </c>
      <c r="E174" s="193">
        <f>E154+E159+E167+E173</f>
        <v>911806.8500000001</v>
      </c>
      <c r="F174" s="176" t="s">
        <v>419</v>
      </c>
      <c r="G174" s="193">
        <f>G154+G159+G167+G173</f>
        <v>309523.14999999997</v>
      </c>
    </row>
    <row r="175" spans="2:7" ht="18.75">
      <c r="B175" s="183" t="s">
        <v>519</v>
      </c>
      <c r="C175" s="196"/>
      <c r="D175" s="190"/>
      <c r="E175" s="190"/>
      <c r="F175" s="169"/>
      <c r="G175" s="190"/>
    </row>
    <row r="176" spans="2:7" ht="18.75">
      <c r="B176" s="178" t="s">
        <v>287</v>
      </c>
      <c r="C176" s="196"/>
      <c r="D176" s="190"/>
      <c r="E176" s="190"/>
      <c r="F176" s="169"/>
      <c r="G176" s="190"/>
    </row>
    <row r="177" spans="2:7" ht="18.75">
      <c r="B177" s="167" t="s">
        <v>520</v>
      </c>
      <c r="C177" s="179">
        <v>301</v>
      </c>
      <c r="D177" s="190">
        <v>80000</v>
      </c>
      <c r="E177" s="190">
        <v>79238.44</v>
      </c>
      <c r="F177" s="169"/>
      <c r="G177" s="169">
        <f>SUM(D177-E177)</f>
        <v>761.5599999999977</v>
      </c>
    </row>
    <row r="178" spans="2:7" ht="18.75">
      <c r="B178" s="167" t="s">
        <v>521</v>
      </c>
      <c r="C178" s="179">
        <v>305</v>
      </c>
      <c r="D178" s="190">
        <v>50000</v>
      </c>
      <c r="E178" s="190">
        <v>47372</v>
      </c>
      <c r="F178" s="169"/>
      <c r="G178" s="169">
        <f>SUM(D178-E178)</f>
        <v>2628</v>
      </c>
    </row>
    <row r="179" spans="2:7" ht="18.75">
      <c r="B179" s="167" t="s">
        <v>522</v>
      </c>
      <c r="C179" s="179">
        <v>303</v>
      </c>
      <c r="D179" s="190">
        <v>20000</v>
      </c>
      <c r="E179" s="190">
        <v>2339.02</v>
      </c>
      <c r="F179" s="169"/>
      <c r="G179" s="169">
        <f>SUM(D179-E179)</f>
        <v>17660.98</v>
      </c>
    </row>
    <row r="180" spans="2:7" ht="18.75">
      <c r="B180" s="167" t="s">
        <v>523</v>
      </c>
      <c r="C180" s="179">
        <v>304</v>
      </c>
      <c r="D180" s="190">
        <v>5000</v>
      </c>
      <c r="E180" s="190">
        <v>3386</v>
      </c>
      <c r="F180" s="169"/>
      <c r="G180" s="169">
        <f>SUM(D180-E180)</f>
        <v>1614</v>
      </c>
    </row>
    <row r="181" spans="2:7" ht="18.75">
      <c r="B181" s="167" t="s">
        <v>524</v>
      </c>
      <c r="C181" s="179">
        <v>302</v>
      </c>
      <c r="D181" s="190">
        <v>4000</v>
      </c>
      <c r="E181" s="190">
        <v>0</v>
      </c>
      <c r="F181" s="169"/>
      <c r="G181" s="169">
        <f>SUM(D181-E181)</f>
        <v>4000</v>
      </c>
    </row>
    <row r="182" spans="2:7" ht="18.75">
      <c r="B182" s="171" t="s">
        <v>388</v>
      </c>
      <c r="C182" s="181"/>
      <c r="D182" s="192">
        <f>SUM(D177:D181)</f>
        <v>159000</v>
      </c>
      <c r="E182" s="192">
        <f>SUM(E177:E181)</f>
        <v>132335.46000000002</v>
      </c>
      <c r="F182" s="173" t="s">
        <v>419</v>
      </c>
      <c r="G182" s="192">
        <f>SUM(G177:G181)</f>
        <v>26664.539999999997</v>
      </c>
    </row>
    <row r="183" spans="2:7" ht="18.75">
      <c r="B183" s="174" t="s">
        <v>626</v>
      </c>
      <c r="C183" s="182"/>
      <c r="D183" s="193">
        <f>D182</f>
        <v>159000</v>
      </c>
      <c r="E183" s="193">
        <f>E182</f>
        <v>132335.46000000002</v>
      </c>
      <c r="F183" s="176" t="s">
        <v>419</v>
      </c>
      <c r="G183" s="193">
        <f>G182</f>
        <v>26664.539999999997</v>
      </c>
    </row>
    <row r="184" spans="2:7" ht="18.75">
      <c r="B184" s="183" t="s">
        <v>525</v>
      </c>
      <c r="C184" s="179"/>
      <c r="D184" s="190"/>
      <c r="E184" s="190"/>
      <c r="F184" s="169"/>
      <c r="G184" s="190"/>
    </row>
    <row r="185" spans="2:7" ht="18.75">
      <c r="B185" s="178" t="s">
        <v>287</v>
      </c>
      <c r="C185" s="179"/>
      <c r="D185" s="190"/>
      <c r="E185" s="190"/>
      <c r="F185" s="169"/>
      <c r="G185" s="190"/>
    </row>
    <row r="186" spans="2:7" ht="18.75">
      <c r="B186" s="167" t="s">
        <v>526</v>
      </c>
      <c r="C186" s="179">
        <v>403</v>
      </c>
      <c r="D186" s="190"/>
      <c r="E186" s="190"/>
      <c r="F186" s="169"/>
      <c r="G186" s="190"/>
    </row>
    <row r="187" spans="2:7" ht="18.75">
      <c r="B187" s="197" t="s">
        <v>613</v>
      </c>
      <c r="C187" s="179"/>
      <c r="D187" s="190">
        <v>3000</v>
      </c>
      <c r="E187" s="190">
        <v>3000</v>
      </c>
      <c r="F187" s="169" t="s">
        <v>419</v>
      </c>
      <c r="G187" s="169">
        <f>SUM(D187-E187)</f>
        <v>0</v>
      </c>
    </row>
    <row r="188" spans="2:7" ht="18.75">
      <c r="B188" s="197" t="s">
        <v>612</v>
      </c>
      <c r="C188" s="179"/>
      <c r="D188" s="190">
        <v>10000</v>
      </c>
      <c r="E188" s="190">
        <v>10000</v>
      </c>
      <c r="F188" s="169" t="s">
        <v>419</v>
      </c>
      <c r="G188" s="169">
        <f aca="true" t="shared" si="6" ref="G188:G195">SUM(D188-E188)</f>
        <v>0</v>
      </c>
    </row>
    <row r="189" spans="2:7" ht="18.75">
      <c r="B189" s="197" t="s">
        <v>614</v>
      </c>
      <c r="C189" s="179"/>
      <c r="D189" s="190">
        <v>10000</v>
      </c>
      <c r="E189" s="190">
        <v>10000</v>
      </c>
      <c r="F189" s="169" t="s">
        <v>419</v>
      </c>
      <c r="G189" s="169">
        <f t="shared" si="6"/>
        <v>0</v>
      </c>
    </row>
    <row r="190" spans="2:7" ht="18.75">
      <c r="B190" s="197" t="s">
        <v>655</v>
      </c>
      <c r="C190" s="179"/>
      <c r="D190" s="190">
        <v>30000</v>
      </c>
      <c r="E190" s="190">
        <v>30000</v>
      </c>
      <c r="F190" s="169" t="s">
        <v>419</v>
      </c>
      <c r="G190" s="169">
        <f t="shared" si="6"/>
        <v>0</v>
      </c>
    </row>
    <row r="191" spans="2:7" ht="18.75">
      <c r="B191" s="197" t="s">
        <v>656</v>
      </c>
      <c r="C191" s="179"/>
      <c r="D191" s="190">
        <v>4000</v>
      </c>
      <c r="E191" s="190">
        <v>4000</v>
      </c>
      <c r="F191" s="169" t="s">
        <v>419</v>
      </c>
      <c r="G191" s="169">
        <f t="shared" si="6"/>
        <v>0</v>
      </c>
    </row>
    <row r="192" spans="2:7" ht="18.75">
      <c r="B192" s="197" t="s">
        <v>615</v>
      </c>
      <c r="C192" s="179"/>
      <c r="D192" s="190">
        <v>4000</v>
      </c>
      <c r="E192" s="190">
        <v>4000</v>
      </c>
      <c r="F192" s="169" t="s">
        <v>419</v>
      </c>
      <c r="G192" s="169">
        <f t="shared" si="6"/>
        <v>0</v>
      </c>
    </row>
    <row r="193" spans="2:7" ht="18.75">
      <c r="B193" s="194" t="s">
        <v>616</v>
      </c>
      <c r="C193" s="179"/>
      <c r="D193" s="190">
        <v>100000</v>
      </c>
      <c r="E193" s="190">
        <v>100000</v>
      </c>
      <c r="F193" s="169" t="s">
        <v>419</v>
      </c>
      <c r="G193" s="169">
        <f t="shared" si="6"/>
        <v>0</v>
      </c>
    </row>
    <row r="194" spans="2:7" ht="18.75">
      <c r="B194" s="194" t="s">
        <v>617</v>
      </c>
      <c r="C194" s="179"/>
      <c r="D194" s="190">
        <v>20000</v>
      </c>
      <c r="E194" s="190">
        <v>20000</v>
      </c>
      <c r="F194" s="169" t="s">
        <v>419</v>
      </c>
      <c r="G194" s="169">
        <f t="shared" si="6"/>
        <v>0</v>
      </c>
    </row>
    <row r="195" spans="2:7" ht="18.75">
      <c r="B195" s="197" t="s">
        <v>657</v>
      </c>
      <c r="C195" s="179"/>
      <c r="D195" s="190">
        <v>26000</v>
      </c>
      <c r="E195" s="190">
        <v>26000</v>
      </c>
      <c r="F195" s="169"/>
      <c r="G195" s="169">
        <f t="shared" si="6"/>
        <v>0</v>
      </c>
    </row>
    <row r="196" spans="2:7" ht="18.75">
      <c r="B196" s="180" t="s">
        <v>388</v>
      </c>
      <c r="C196" s="179"/>
      <c r="D196" s="191">
        <f>SUM(D187:D195)</f>
        <v>207000</v>
      </c>
      <c r="E196" s="191">
        <f>SUM(E187:E195)</f>
        <v>207000</v>
      </c>
      <c r="F196" s="133" t="s">
        <v>419</v>
      </c>
      <c r="G196" s="191">
        <f>SUM(G187:G188)</f>
        <v>0</v>
      </c>
    </row>
    <row r="197" spans="2:7" ht="18.75">
      <c r="B197" s="178" t="s">
        <v>299</v>
      </c>
      <c r="C197" s="179"/>
      <c r="D197" s="190"/>
      <c r="E197" s="190"/>
      <c r="F197" s="169"/>
      <c r="G197" s="190"/>
    </row>
    <row r="198" spans="2:7" ht="18.75">
      <c r="B198" s="167" t="s">
        <v>526</v>
      </c>
      <c r="C198" s="179">
        <v>403</v>
      </c>
      <c r="D198" s="190"/>
      <c r="E198" s="169"/>
      <c r="F198" s="169"/>
      <c r="G198" s="190"/>
    </row>
    <row r="199" spans="2:7" ht="18.75">
      <c r="B199" s="194" t="s">
        <v>527</v>
      </c>
      <c r="C199" s="179"/>
      <c r="D199" s="190">
        <v>100000</v>
      </c>
      <c r="E199" s="190">
        <v>75079.76</v>
      </c>
      <c r="F199" s="169" t="s">
        <v>419</v>
      </c>
      <c r="G199" s="169">
        <f>SUM(D199-E199)</f>
        <v>24920.240000000005</v>
      </c>
    </row>
    <row r="200" spans="2:7" ht="18.75">
      <c r="B200" s="180" t="s">
        <v>388</v>
      </c>
      <c r="C200" s="179"/>
      <c r="D200" s="191">
        <f>SUM(D199)</f>
        <v>100000</v>
      </c>
      <c r="E200" s="191">
        <f>SUM(E199)</f>
        <v>75079.76</v>
      </c>
      <c r="F200" s="133">
        <f>SUM(F199)</f>
        <v>0</v>
      </c>
      <c r="G200" s="191">
        <f>SUM(G199)</f>
        <v>24920.240000000005</v>
      </c>
    </row>
    <row r="201" spans="2:7" ht="18.75">
      <c r="B201" s="178" t="s">
        <v>484</v>
      </c>
      <c r="C201" s="179"/>
      <c r="D201" s="190"/>
      <c r="E201" s="190"/>
      <c r="F201" s="169"/>
      <c r="G201" s="190"/>
    </row>
    <row r="202" spans="2:7" ht="18.75">
      <c r="B202" s="167" t="s">
        <v>526</v>
      </c>
      <c r="C202" s="179">
        <v>403</v>
      </c>
      <c r="D202" s="190"/>
      <c r="E202" s="190"/>
      <c r="F202" s="169"/>
      <c r="G202" s="190"/>
    </row>
    <row r="203" spans="2:7" ht="18.75">
      <c r="B203" s="194" t="s">
        <v>618</v>
      </c>
      <c r="C203" s="179"/>
      <c r="D203" s="190">
        <v>20000</v>
      </c>
      <c r="E203" s="190">
        <v>0</v>
      </c>
      <c r="F203" s="169" t="s">
        <v>419</v>
      </c>
      <c r="G203" s="169">
        <f aca="true" t="shared" si="7" ref="G203:G212">SUM(D203-E203)</f>
        <v>20000</v>
      </c>
    </row>
    <row r="204" spans="2:7" ht="18.75">
      <c r="B204" s="194" t="s">
        <v>530</v>
      </c>
      <c r="C204" s="179"/>
      <c r="D204" s="190">
        <v>40000</v>
      </c>
      <c r="E204" s="190">
        <v>40000</v>
      </c>
      <c r="F204" s="169" t="s">
        <v>419</v>
      </c>
      <c r="G204" s="169">
        <f t="shared" si="7"/>
        <v>0</v>
      </c>
    </row>
    <row r="205" spans="2:7" ht="18.75">
      <c r="B205" s="194" t="s">
        <v>531</v>
      </c>
      <c r="C205" s="179"/>
      <c r="D205" s="190">
        <v>15000</v>
      </c>
      <c r="E205" s="190">
        <v>15000</v>
      </c>
      <c r="F205" s="169" t="s">
        <v>419</v>
      </c>
      <c r="G205" s="169">
        <f t="shared" si="7"/>
        <v>0</v>
      </c>
    </row>
    <row r="206" spans="2:7" ht="18.75">
      <c r="B206" s="194" t="s">
        <v>528</v>
      </c>
      <c r="C206" s="179"/>
      <c r="D206" s="190">
        <v>15000</v>
      </c>
      <c r="E206" s="190">
        <v>15000</v>
      </c>
      <c r="F206" s="169" t="s">
        <v>419</v>
      </c>
      <c r="G206" s="169">
        <f t="shared" si="7"/>
        <v>0</v>
      </c>
    </row>
    <row r="207" spans="2:7" ht="18.75">
      <c r="B207" s="194" t="s">
        <v>529</v>
      </c>
      <c r="C207" s="179"/>
      <c r="D207" s="190">
        <v>15000</v>
      </c>
      <c r="E207" s="190">
        <v>15000</v>
      </c>
      <c r="F207" s="169" t="s">
        <v>419</v>
      </c>
      <c r="G207" s="169">
        <f t="shared" si="7"/>
        <v>0</v>
      </c>
    </row>
    <row r="208" spans="2:7" ht="18.75">
      <c r="B208" s="194" t="s">
        <v>532</v>
      </c>
      <c r="C208" s="179"/>
      <c r="D208" s="190">
        <v>15000</v>
      </c>
      <c r="E208" s="190">
        <v>15000</v>
      </c>
      <c r="F208" s="169" t="s">
        <v>419</v>
      </c>
      <c r="G208" s="169">
        <f t="shared" si="7"/>
        <v>0</v>
      </c>
    </row>
    <row r="209" spans="2:7" ht="18.75">
      <c r="B209" s="194" t="s">
        <v>533</v>
      </c>
      <c r="C209" s="179"/>
      <c r="D209" s="190">
        <v>366600</v>
      </c>
      <c r="E209" s="190">
        <v>312715</v>
      </c>
      <c r="F209" s="169" t="s">
        <v>419</v>
      </c>
      <c r="G209" s="169">
        <f t="shared" si="7"/>
        <v>53885</v>
      </c>
    </row>
    <row r="210" spans="2:7" ht="18.75">
      <c r="B210" s="194" t="s">
        <v>534</v>
      </c>
      <c r="C210" s="179"/>
      <c r="D210" s="190">
        <v>262600</v>
      </c>
      <c r="E210" s="190">
        <v>261300</v>
      </c>
      <c r="F210" s="169" t="s">
        <v>419</v>
      </c>
      <c r="G210" s="169">
        <f t="shared" si="7"/>
        <v>1300</v>
      </c>
    </row>
    <row r="211" spans="2:7" ht="18.75">
      <c r="B211" s="194" t="s">
        <v>535</v>
      </c>
      <c r="C211" s="179"/>
      <c r="D211" s="190">
        <v>179400</v>
      </c>
      <c r="E211" s="190">
        <v>157300</v>
      </c>
      <c r="F211" s="169" t="s">
        <v>419</v>
      </c>
      <c r="G211" s="169">
        <f t="shared" si="7"/>
        <v>22100</v>
      </c>
    </row>
    <row r="212" spans="2:7" ht="18.75">
      <c r="B212" s="194" t="s">
        <v>536</v>
      </c>
      <c r="C212" s="179"/>
      <c r="D212" s="190">
        <v>54600</v>
      </c>
      <c r="E212" s="190">
        <v>40300</v>
      </c>
      <c r="F212" s="169" t="s">
        <v>419</v>
      </c>
      <c r="G212" s="169">
        <f t="shared" si="7"/>
        <v>14300</v>
      </c>
    </row>
    <row r="213" spans="2:7" ht="18.75">
      <c r="B213" s="171" t="s">
        <v>388</v>
      </c>
      <c r="C213" s="181"/>
      <c r="D213" s="192">
        <f>SUM(D203:D212)</f>
        <v>983200</v>
      </c>
      <c r="E213" s="192">
        <f>SUM(E203:E212)</f>
        <v>871615</v>
      </c>
      <c r="F213" s="173" t="s">
        <v>419</v>
      </c>
      <c r="G213" s="192">
        <f>SUM(G203:G212)</f>
        <v>111585</v>
      </c>
    </row>
    <row r="214" spans="2:7" ht="18.75">
      <c r="B214" s="174" t="s">
        <v>11</v>
      </c>
      <c r="C214" s="182"/>
      <c r="D214" s="193">
        <f>D196+D200+D213</f>
        <v>1290200</v>
      </c>
      <c r="E214" s="193">
        <f>E196+E200+E213</f>
        <v>1153694.76</v>
      </c>
      <c r="F214" s="176" t="s">
        <v>419</v>
      </c>
      <c r="G214" s="193">
        <f>G196+G200++G213+I183</f>
        <v>136505.24</v>
      </c>
    </row>
    <row r="215" spans="2:7" ht="18.75">
      <c r="B215" s="183" t="s">
        <v>537</v>
      </c>
      <c r="C215" s="179"/>
      <c r="D215" s="190"/>
      <c r="E215" s="190"/>
      <c r="F215" s="169"/>
      <c r="G215" s="190"/>
    </row>
    <row r="216" spans="2:7" ht="18.75">
      <c r="B216" s="178" t="s">
        <v>287</v>
      </c>
      <c r="C216" s="179"/>
      <c r="D216" s="190"/>
      <c r="E216" s="190"/>
      <c r="F216" s="169"/>
      <c r="G216" s="190"/>
    </row>
    <row r="217" spans="2:7" ht="18.75">
      <c r="B217" s="196" t="s">
        <v>661</v>
      </c>
      <c r="C217" s="179">
        <v>451</v>
      </c>
      <c r="D217" s="190"/>
      <c r="E217" s="190"/>
      <c r="F217" s="169"/>
      <c r="G217" s="190"/>
    </row>
    <row r="218" spans="2:7" ht="18.75">
      <c r="B218" s="196" t="s">
        <v>660</v>
      </c>
      <c r="C218" s="179"/>
      <c r="D218" s="190">
        <v>12000</v>
      </c>
      <c r="E218" s="190">
        <v>12000</v>
      </c>
      <c r="F218" s="169" t="s">
        <v>419</v>
      </c>
      <c r="G218" s="169">
        <f>SUM(D218-E218)</f>
        <v>0</v>
      </c>
    </row>
    <row r="219" spans="2:7" ht="18.75">
      <c r="B219" s="196" t="s">
        <v>658</v>
      </c>
      <c r="C219" s="179"/>
      <c r="D219" s="190">
        <v>13000</v>
      </c>
      <c r="E219" s="190">
        <v>12840</v>
      </c>
      <c r="F219" s="169" t="s">
        <v>419</v>
      </c>
      <c r="G219" s="169">
        <f>SUM(D219-E219)</f>
        <v>160</v>
      </c>
    </row>
    <row r="220" spans="2:7" ht="18.75">
      <c r="B220" s="196" t="s">
        <v>659</v>
      </c>
      <c r="C220" s="179"/>
      <c r="D220" s="190">
        <v>15200</v>
      </c>
      <c r="E220" s="190">
        <v>15200</v>
      </c>
      <c r="F220" s="169" t="s">
        <v>419</v>
      </c>
      <c r="G220" s="169">
        <f>SUM(D220-E220)</f>
        <v>0</v>
      </c>
    </row>
    <row r="221" spans="2:7" ht="18.75">
      <c r="B221" s="180" t="s">
        <v>388</v>
      </c>
      <c r="C221" s="179"/>
      <c r="D221" s="191">
        <f>SUM(D218:D220)</f>
        <v>40200</v>
      </c>
      <c r="E221" s="191">
        <f>SUM(E218:E220)</f>
        <v>40040</v>
      </c>
      <c r="F221" s="133" t="s">
        <v>419</v>
      </c>
      <c r="G221" s="191">
        <f>SUM(G218:G220)</f>
        <v>160</v>
      </c>
    </row>
    <row r="222" spans="2:7" ht="18.75">
      <c r="B222" s="178" t="s">
        <v>291</v>
      </c>
      <c r="C222" s="179"/>
      <c r="D222" s="190"/>
      <c r="E222" s="190"/>
      <c r="F222" s="169"/>
      <c r="G222" s="190"/>
    </row>
    <row r="223" spans="2:7" ht="18.75">
      <c r="B223" s="196" t="s">
        <v>661</v>
      </c>
      <c r="C223" s="179">
        <v>451</v>
      </c>
      <c r="D223" s="190"/>
      <c r="E223" s="190"/>
      <c r="F223" s="169"/>
      <c r="G223" s="169"/>
    </row>
    <row r="224" spans="2:7" ht="18.75">
      <c r="B224" s="196" t="s">
        <v>668</v>
      </c>
      <c r="C224" s="179"/>
      <c r="D224" s="190">
        <v>11000</v>
      </c>
      <c r="E224" s="190">
        <v>11000</v>
      </c>
      <c r="F224" s="169"/>
      <c r="G224" s="169">
        <f>SUM(D224-E224)</f>
        <v>0</v>
      </c>
    </row>
    <row r="225" spans="2:7" ht="18.75">
      <c r="B225" s="196" t="s">
        <v>669</v>
      </c>
      <c r="C225" s="179"/>
      <c r="D225" s="190">
        <v>99000</v>
      </c>
      <c r="E225" s="190">
        <v>98500</v>
      </c>
      <c r="F225" s="169"/>
      <c r="G225" s="169">
        <f>SUM(D225-E225)</f>
        <v>500</v>
      </c>
    </row>
    <row r="226" spans="2:7" ht="18.75">
      <c r="B226" s="180" t="s">
        <v>388</v>
      </c>
      <c r="C226" s="179"/>
      <c r="D226" s="191">
        <f>SUM(D224:D225)</f>
        <v>110000</v>
      </c>
      <c r="E226" s="191">
        <f>SUM(E224:E225)</f>
        <v>109500</v>
      </c>
      <c r="F226" s="133" t="s">
        <v>419</v>
      </c>
      <c r="G226" s="191">
        <f>SUM(G224:G225)</f>
        <v>500</v>
      </c>
    </row>
    <row r="227" spans="2:7" ht="18.75">
      <c r="B227" s="178" t="s">
        <v>299</v>
      </c>
      <c r="C227" s="196"/>
      <c r="D227" s="198"/>
      <c r="E227" s="198"/>
      <c r="F227" s="188"/>
      <c r="G227" s="198"/>
    </row>
    <row r="228" spans="2:7" ht="18.75">
      <c r="B228" s="196" t="s">
        <v>619</v>
      </c>
      <c r="C228" s="179">
        <v>451</v>
      </c>
      <c r="D228" s="190">
        <v>0</v>
      </c>
      <c r="E228" s="190">
        <v>0</v>
      </c>
      <c r="F228" s="169" t="s">
        <v>419</v>
      </c>
      <c r="G228" s="169">
        <f>SUM(D228-E228)</f>
        <v>0</v>
      </c>
    </row>
    <row r="229" spans="2:7" ht="18.75">
      <c r="B229" s="196" t="s">
        <v>621</v>
      </c>
      <c r="C229" s="179">
        <v>453</v>
      </c>
      <c r="D229" s="190">
        <v>0</v>
      </c>
      <c r="E229" s="190">
        <v>0</v>
      </c>
      <c r="F229" s="169" t="s">
        <v>419</v>
      </c>
      <c r="G229" s="169">
        <f>SUM(D229-E229)</f>
        <v>0</v>
      </c>
    </row>
    <row r="230" spans="2:7" ht="18.75">
      <c r="B230" s="196" t="s">
        <v>620</v>
      </c>
      <c r="C230" s="179">
        <v>466</v>
      </c>
      <c r="D230" s="190">
        <v>0</v>
      </c>
      <c r="E230" s="190">
        <v>0</v>
      </c>
      <c r="F230" s="169" t="s">
        <v>419</v>
      </c>
      <c r="G230" s="169">
        <f>SUM(D230-E230)</f>
        <v>0</v>
      </c>
    </row>
    <row r="231" spans="2:7" ht="18.75">
      <c r="B231" s="180" t="s">
        <v>388</v>
      </c>
      <c r="C231" s="179"/>
      <c r="D231" s="191">
        <f>SUM(D228:D230)</f>
        <v>0</v>
      </c>
      <c r="E231" s="191">
        <f>SUM(E228:E230)</f>
        <v>0</v>
      </c>
      <c r="F231" s="133"/>
      <c r="G231" s="133">
        <f>SUM(G228:G230)</f>
        <v>0</v>
      </c>
    </row>
    <row r="232" spans="2:7" ht="18.75">
      <c r="B232" s="178" t="s">
        <v>484</v>
      </c>
      <c r="C232" s="179"/>
      <c r="D232" s="190"/>
      <c r="E232" s="190"/>
      <c r="F232" s="169"/>
      <c r="G232" s="169"/>
    </row>
    <row r="233" spans="2:7" ht="18.75">
      <c r="B233" s="196" t="s">
        <v>620</v>
      </c>
      <c r="C233" s="179">
        <v>466</v>
      </c>
      <c r="D233" s="190">
        <v>35000</v>
      </c>
      <c r="E233" s="190">
        <v>35000</v>
      </c>
      <c r="F233" s="169"/>
      <c r="G233" s="133">
        <f>SUM(G230:G232)</f>
        <v>0</v>
      </c>
    </row>
    <row r="234" spans="2:7" ht="18.75">
      <c r="B234" s="171" t="s">
        <v>388</v>
      </c>
      <c r="C234" s="181"/>
      <c r="D234" s="192">
        <f>SUM(D233)</f>
        <v>35000</v>
      </c>
      <c r="E234" s="192">
        <f>SUM(E233)</f>
        <v>35000</v>
      </c>
      <c r="F234" s="173" t="s">
        <v>419</v>
      </c>
      <c r="G234" s="192">
        <f>SUM(G233)</f>
        <v>0</v>
      </c>
    </row>
    <row r="235" spans="2:7" ht="18.75">
      <c r="B235" s="174" t="s">
        <v>12</v>
      </c>
      <c r="C235" s="182"/>
      <c r="D235" s="193">
        <f>D221+D226+D234+D231</f>
        <v>185200</v>
      </c>
      <c r="E235" s="193">
        <f>E221+E226+E234+E231</f>
        <v>184540</v>
      </c>
      <c r="F235" s="176" t="s">
        <v>419</v>
      </c>
      <c r="G235" s="193">
        <f>G221+G226+G234+G231</f>
        <v>660</v>
      </c>
    </row>
    <row r="236" spans="2:7" ht="18.75">
      <c r="B236" s="183" t="s">
        <v>259</v>
      </c>
      <c r="C236" s="179"/>
      <c r="D236" s="190"/>
      <c r="E236" s="190"/>
      <c r="F236" s="169"/>
      <c r="G236" s="190"/>
    </row>
    <row r="237" spans="2:7" ht="18.75">
      <c r="B237" s="178" t="s">
        <v>287</v>
      </c>
      <c r="C237" s="179"/>
      <c r="D237" s="190"/>
      <c r="E237" s="190"/>
      <c r="F237" s="169"/>
      <c r="G237" s="190"/>
    </row>
    <row r="238" spans="2:7" ht="18.75">
      <c r="B238" s="199" t="s">
        <v>666</v>
      </c>
      <c r="C238" s="179"/>
      <c r="D238" s="190"/>
      <c r="E238" s="190"/>
      <c r="F238" s="169"/>
      <c r="G238" s="190"/>
    </row>
    <row r="239" spans="2:7" ht="18.75">
      <c r="B239" s="184" t="s">
        <v>670</v>
      </c>
      <c r="C239" s="179"/>
      <c r="D239" s="190">
        <v>150000</v>
      </c>
      <c r="E239" s="190">
        <v>119900</v>
      </c>
      <c r="F239" s="169"/>
      <c r="G239" s="190">
        <f>D239-E239</f>
        <v>30100</v>
      </c>
    </row>
    <row r="240" spans="2:7" ht="18.75">
      <c r="B240" s="180" t="s">
        <v>388</v>
      </c>
      <c r="C240" s="179"/>
      <c r="D240" s="190">
        <f>SUM(D239)</f>
        <v>150000</v>
      </c>
      <c r="E240" s="190">
        <f>SUM(E239)</f>
        <v>119900</v>
      </c>
      <c r="F240" s="169"/>
      <c r="G240" s="190">
        <f>SUM(G239)</f>
        <v>30100</v>
      </c>
    </row>
    <row r="241" spans="2:7" ht="18.75">
      <c r="B241" s="178" t="s">
        <v>299</v>
      </c>
      <c r="C241" s="179"/>
      <c r="D241" s="190"/>
      <c r="E241" s="190"/>
      <c r="F241" s="169"/>
      <c r="G241" s="190"/>
    </row>
    <row r="242" spans="2:7" ht="18.75">
      <c r="B242" s="199" t="s">
        <v>541</v>
      </c>
      <c r="C242" s="179"/>
      <c r="D242" s="190"/>
      <c r="E242" s="190"/>
      <c r="F242" s="169"/>
      <c r="G242" s="190"/>
    </row>
    <row r="243" spans="2:7" ht="18.75">
      <c r="B243" s="196" t="s">
        <v>662</v>
      </c>
      <c r="C243" s="179"/>
      <c r="D243" s="190">
        <v>200000</v>
      </c>
      <c r="E243" s="190">
        <v>0</v>
      </c>
      <c r="F243" s="169" t="s">
        <v>419</v>
      </c>
      <c r="G243" s="169">
        <f aca="true" t="shared" si="8" ref="G243:G248">SUM(D243-E243)</f>
        <v>200000</v>
      </c>
    </row>
    <row r="244" spans="2:7" ht="18.75">
      <c r="B244" s="167" t="s">
        <v>663</v>
      </c>
      <c r="C244" s="179"/>
      <c r="D244" s="190">
        <v>200000</v>
      </c>
      <c r="E244" s="190">
        <v>0</v>
      </c>
      <c r="F244" s="169" t="s">
        <v>419</v>
      </c>
      <c r="G244" s="169">
        <f t="shared" si="8"/>
        <v>200000</v>
      </c>
    </row>
    <row r="245" spans="2:7" ht="18.75">
      <c r="B245" s="167" t="s">
        <v>664</v>
      </c>
      <c r="C245" s="179"/>
      <c r="D245" s="190">
        <v>200000</v>
      </c>
      <c r="E245" s="190">
        <v>0</v>
      </c>
      <c r="F245" s="169" t="s">
        <v>419</v>
      </c>
      <c r="G245" s="169">
        <f t="shared" si="8"/>
        <v>200000</v>
      </c>
    </row>
    <row r="246" spans="2:7" ht="18.75">
      <c r="B246" s="167" t="s">
        <v>665</v>
      </c>
      <c r="C246" s="179"/>
      <c r="D246" s="190">
        <v>200000</v>
      </c>
      <c r="E246" s="190">
        <v>198800</v>
      </c>
      <c r="F246" s="169"/>
      <c r="G246" s="169">
        <f t="shared" si="8"/>
        <v>1200</v>
      </c>
    </row>
    <row r="247" spans="2:7" ht="18.75">
      <c r="B247" s="199" t="s">
        <v>666</v>
      </c>
      <c r="C247" s="179"/>
      <c r="D247" s="190"/>
      <c r="E247" s="190"/>
      <c r="F247" s="169"/>
      <c r="G247" s="169">
        <f t="shared" si="8"/>
        <v>0</v>
      </c>
    </row>
    <row r="248" spans="2:7" ht="18.75">
      <c r="B248" s="167" t="s">
        <v>667</v>
      </c>
      <c r="C248" s="179"/>
      <c r="D248" s="190">
        <v>200000</v>
      </c>
      <c r="E248" s="190">
        <v>129906</v>
      </c>
      <c r="F248" s="169" t="s">
        <v>419</v>
      </c>
      <c r="G248" s="169">
        <f t="shared" si="8"/>
        <v>70094</v>
      </c>
    </row>
    <row r="249" spans="2:7" ht="18.75">
      <c r="B249" s="171" t="s">
        <v>388</v>
      </c>
      <c r="C249" s="181"/>
      <c r="D249" s="192">
        <f>SUM(D243:D248)</f>
        <v>1000000</v>
      </c>
      <c r="E249" s="192">
        <f>SUM(E243:E248)</f>
        <v>328706</v>
      </c>
      <c r="F249" s="173" t="s">
        <v>419</v>
      </c>
      <c r="G249" s="192">
        <f>SUM(G243:G248)</f>
        <v>671294</v>
      </c>
    </row>
    <row r="250" spans="2:7" ht="18.75">
      <c r="B250" s="174" t="s">
        <v>625</v>
      </c>
      <c r="C250" s="182"/>
      <c r="D250" s="193">
        <f>SUM(D249+D240)</f>
        <v>1150000</v>
      </c>
      <c r="E250" s="193">
        <f>SUM(E249+E240)</f>
        <v>448606</v>
      </c>
      <c r="F250" s="176" t="s">
        <v>419</v>
      </c>
      <c r="G250" s="193">
        <f>SUM(G249+G240)</f>
        <v>701394</v>
      </c>
    </row>
    <row r="251" spans="2:7" ht="18.75">
      <c r="B251" s="183" t="s">
        <v>260</v>
      </c>
      <c r="C251" s="179"/>
      <c r="D251" s="190"/>
      <c r="E251" s="190"/>
      <c r="F251" s="169"/>
      <c r="G251" s="190"/>
    </row>
    <row r="252" spans="2:7" ht="18.75">
      <c r="B252" s="178" t="s">
        <v>287</v>
      </c>
      <c r="C252" s="179"/>
      <c r="D252" s="190"/>
      <c r="E252" s="190"/>
      <c r="F252" s="169"/>
      <c r="G252" s="190"/>
    </row>
    <row r="253" spans="2:7" ht="18.75">
      <c r="B253" s="196" t="s">
        <v>261</v>
      </c>
      <c r="C253" s="179">
        <v>553</v>
      </c>
      <c r="D253" s="190">
        <v>20000</v>
      </c>
      <c r="E253" s="190">
        <v>20000</v>
      </c>
      <c r="F253" s="169" t="s">
        <v>419</v>
      </c>
      <c r="G253" s="169">
        <f>SUM(D253-E253)</f>
        <v>0</v>
      </c>
    </row>
    <row r="254" spans="2:7" ht="18.75">
      <c r="B254" s="196" t="s">
        <v>262</v>
      </c>
      <c r="C254" s="179">
        <v>554</v>
      </c>
      <c r="D254" s="190"/>
      <c r="E254" s="190"/>
      <c r="F254" s="169"/>
      <c r="G254" s="169">
        <f>SUM(D254-E254)</f>
        <v>0</v>
      </c>
    </row>
    <row r="255" spans="2:7" ht="18.75">
      <c r="B255" s="194" t="s">
        <v>263</v>
      </c>
      <c r="C255" s="179"/>
      <c r="D255" s="190">
        <v>1380000</v>
      </c>
      <c r="E255" s="190">
        <v>1150500</v>
      </c>
      <c r="F255" s="169" t="s">
        <v>419</v>
      </c>
      <c r="G255" s="169">
        <f>SUM(D255-E255)</f>
        <v>229500</v>
      </c>
    </row>
    <row r="256" spans="2:7" ht="18.75">
      <c r="B256" s="194" t="s">
        <v>264</v>
      </c>
      <c r="C256" s="179"/>
      <c r="D256" s="190">
        <v>300000</v>
      </c>
      <c r="E256" s="190">
        <v>270000</v>
      </c>
      <c r="F256" s="169" t="s">
        <v>419</v>
      </c>
      <c r="G256" s="169">
        <f>SUM(D256-E256)</f>
        <v>30000</v>
      </c>
    </row>
    <row r="257" spans="2:7" ht="18.75">
      <c r="B257" s="194" t="s">
        <v>265</v>
      </c>
      <c r="C257" s="179"/>
      <c r="D257" s="190">
        <v>48000</v>
      </c>
      <c r="E257" s="190">
        <v>36000</v>
      </c>
      <c r="F257" s="169" t="s">
        <v>419</v>
      </c>
      <c r="G257" s="169">
        <f>SUM(D257-E257)</f>
        <v>12000</v>
      </c>
    </row>
    <row r="258" spans="2:7" ht="18.75">
      <c r="B258" s="171" t="s">
        <v>388</v>
      </c>
      <c r="C258" s="200"/>
      <c r="D258" s="201">
        <f>SUM(D253:D257)</f>
        <v>1748000</v>
      </c>
      <c r="E258" s="201">
        <f>SUM(E253:E257)</f>
        <v>1476500</v>
      </c>
      <c r="F258" s="202" t="s">
        <v>419</v>
      </c>
      <c r="G258" s="201">
        <f>SUM(G253:G257)</f>
        <v>271500</v>
      </c>
    </row>
    <row r="259" spans="2:7" ht="18.75">
      <c r="B259" s="174" t="s">
        <v>623</v>
      </c>
      <c r="C259" s="182"/>
      <c r="D259" s="193">
        <f>D258</f>
        <v>1748000</v>
      </c>
      <c r="E259" s="193">
        <f>E258</f>
        <v>1476500</v>
      </c>
      <c r="F259" s="176"/>
      <c r="G259" s="193">
        <f>G258</f>
        <v>271500</v>
      </c>
    </row>
    <row r="260" spans="2:7" ht="18.75">
      <c r="B260" s="203" t="s">
        <v>277</v>
      </c>
      <c r="C260" s="204"/>
      <c r="D260" s="205">
        <f>D16+D37+D43+D57+D89+D140+D174+D183+D214+D235+D250+D259</f>
        <v>14860231</v>
      </c>
      <c r="E260" s="205">
        <f>E16+E37+E43+E57+E89+E140+E174+E183+E214+E235+E250+E259</f>
        <v>12340513.23</v>
      </c>
      <c r="F260" s="206" t="s">
        <v>419</v>
      </c>
      <c r="G260" s="205">
        <f>G16+G37+G43+G57+G89+G140+G174+G183+G214+G235+G250+G259</f>
        <v>2519717.7699999996</v>
      </c>
    </row>
    <row r="261" spans="3:7" ht="18.75">
      <c r="C261" s="98"/>
      <c r="D261" s="207"/>
      <c r="E261" s="207"/>
      <c r="F261" s="146"/>
      <c r="G261" s="207"/>
    </row>
    <row r="262" spans="3:7" ht="18.75">
      <c r="C262" s="98"/>
      <c r="D262" s="207"/>
      <c r="E262" s="207"/>
      <c r="F262" s="146"/>
      <c r="G262" s="207"/>
    </row>
    <row r="263" spans="3:7" ht="18.75">
      <c r="C263" s="98"/>
      <c r="D263" s="207"/>
      <c r="E263" s="207"/>
      <c r="F263" s="146"/>
      <c r="G263" s="207"/>
    </row>
    <row r="264" spans="3:7" ht="18.75">
      <c r="C264" s="98"/>
      <c r="D264" s="207"/>
      <c r="E264" s="207"/>
      <c r="F264" s="146"/>
      <c r="G264" s="207"/>
    </row>
    <row r="265" spans="3:7" ht="18.75">
      <c r="C265" s="98"/>
      <c r="D265" s="207"/>
      <c r="E265" s="207"/>
      <c r="F265" s="146"/>
      <c r="G265" s="207"/>
    </row>
    <row r="266" spans="3:7" ht="18.75">
      <c r="C266" s="98"/>
      <c r="D266" s="207"/>
      <c r="E266" s="207"/>
      <c r="F266" s="146"/>
      <c r="G266" s="207"/>
    </row>
    <row r="267" spans="3:7" ht="18.75">
      <c r="C267" s="98"/>
      <c r="D267" s="207"/>
      <c r="E267" s="207"/>
      <c r="F267" s="146"/>
      <c r="G267" s="207"/>
    </row>
    <row r="268" spans="3:7" ht="18.75">
      <c r="C268" s="98"/>
      <c r="D268" s="207"/>
      <c r="E268" s="207"/>
      <c r="F268" s="146"/>
      <c r="G268" s="207"/>
    </row>
    <row r="269" spans="3:7" ht="18.75">
      <c r="C269" s="98"/>
      <c r="D269" s="207"/>
      <c r="E269" s="207"/>
      <c r="F269" s="146"/>
      <c r="G269" s="207"/>
    </row>
    <row r="270" spans="3:7" ht="18.75">
      <c r="C270" s="98"/>
      <c r="D270" s="207"/>
      <c r="E270" s="207"/>
      <c r="F270" s="146"/>
      <c r="G270" s="207"/>
    </row>
    <row r="271" spans="3:7" ht="18.75">
      <c r="C271" s="98"/>
      <c r="D271" s="207"/>
      <c r="E271" s="207"/>
      <c r="F271" s="146"/>
      <c r="G271" s="207"/>
    </row>
    <row r="272" spans="3:7" ht="18.75">
      <c r="C272" s="98"/>
      <c r="D272" s="207"/>
      <c r="E272" s="207"/>
      <c r="F272" s="146"/>
      <c r="G272" s="207"/>
    </row>
    <row r="273" spans="3:7" ht="18.75">
      <c r="C273" s="98"/>
      <c r="D273" s="207"/>
      <c r="E273" s="207"/>
      <c r="F273" s="146"/>
      <c r="G273" s="207"/>
    </row>
    <row r="274" spans="3:7" ht="18.75">
      <c r="C274" s="98"/>
      <c r="D274" s="207"/>
      <c r="E274" s="207"/>
      <c r="F274" s="146"/>
      <c r="G274" s="207"/>
    </row>
    <row r="275" spans="3:7" ht="18.75">
      <c r="C275" s="98"/>
      <c r="D275" s="207"/>
      <c r="E275" s="207"/>
      <c r="F275" s="146"/>
      <c r="G275" s="207"/>
    </row>
    <row r="276" spans="3:7" ht="18.75">
      <c r="C276" s="98"/>
      <c r="D276" s="207"/>
      <c r="E276" s="207"/>
      <c r="F276" s="146"/>
      <c r="G276" s="207"/>
    </row>
    <row r="277" spans="3:7" ht="18.75">
      <c r="C277" s="98"/>
      <c r="D277" s="207"/>
      <c r="E277" s="207"/>
      <c r="F277" s="146"/>
      <c r="G277" s="207"/>
    </row>
    <row r="278" spans="3:7" ht="18.75">
      <c r="C278" s="98"/>
      <c r="D278" s="207"/>
      <c r="E278" s="207"/>
      <c r="F278" s="146"/>
      <c r="G278" s="207"/>
    </row>
    <row r="279" spans="3:7" ht="18.75">
      <c r="C279" s="98"/>
      <c r="D279" s="207"/>
      <c r="E279" s="207"/>
      <c r="F279" s="146"/>
      <c r="G279" s="207"/>
    </row>
    <row r="280" spans="3:7" ht="18.75">
      <c r="C280" s="94"/>
      <c r="D280" s="207"/>
      <c r="E280" s="207"/>
      <c r="F280" s="146"/>
      <c r="G280" s="207"/>
    </row>
    <row r="281" spans="3:7" ht="18.75">
      <c r="C281" s="94"/>
      <c r="D281" s="207"/>
      <c r="E281" s="207"/>
      <c r="F281" s="146"/>
      <c r="G281" s="207"/>
    </row>
    <row r="282" spans="3:7" ht="18.75">
      <c r="C282" s="94"/>
      <c r="D282" s="207"/>
      <c r="E282" s="207"/>
      <c r="F282" s="146"/>
      <c r="G282" s="207"/>
    </row>
    <row r="283" spans="3:7" ht="18.75">
      <c r="C283" s="94"/>
      <c r="D283" s="207"/>
      <c r="E283" s="207"/>
      <c r="F283" s="146"/>
      <c r="G283" s="207"/>
    </row>
    <row r="284" spans="3:7" ht="18.75">
      <c r="C284" s="94"/>
      <c r="D284" s="207"/>
      <c r="E284" s="207"/>
      <c r="F284" s="146"/>
      <c r="G284" s="207"/>
    </row>
    <row r="285" spans="3:7" ht="18.75">
      <c r="C285" s="94"/>
      <c r="D285" s="207"/>
      <c r="E285" s="207"/>
      <c r="F285" s="146"/>
      <c r="G285" s="207"/>
    </row>
    <row r="286" spans="3:7" ht="18.75">
      <c r="C286" s="94"/>
      <c r="D286" s="207"/>
      <c r="E286" s="207"/>
      <c r="F286" s="146"/>
      <c r="G286" s="207"/>
    </row>
    <row r="287" spans="3:7" ht="18.75">
      <c r="C287" s="94"/>
      <c r="D287" s="207"/>
      <c r="E287" s="207"/>
      <c r="F287" s="146"/>
      <c r="G287" s="207"/>
    </row>
    <row r="288" spans="3:7" ht="18.75">
      <c r="C288" s="94"/>
      <c r="D288" s="207"/>
      <c r="E288" s="207"/>
      <c r="F288" s="146"/>
      <c r="G288" s="207"/>
    </row>
    <row r="289" spans="3:7" ht="18.75">
      <c r="C289" s="94"/>
      <c r="D289" s="207"/>
      <c r="E289" s="207"/>
      <c r="F289" s="146"/>
      <c r="G289" s="207"/>
    </row>
    <row r="290" spans="3:7" ht="18.75">
      <c r="C290" s="94"/>
      <c r="D290" s="207"/>
      <c r="E290" s="207"/>
      <c r="F290" s="146"/>
      <c r="G290" s="207"/>
    </row>
    <row r="291" spans="3:7" ht="18.75">
      <c r="C291" s="94"/>
      <c r="D291" s="207"/>
      <c r="E291" s="207"/>
      <c r="F291" s="146"/>
      <c r="G291" s="207"/>
    </row>
    <row r="292" spans="3:7" ht="18.75">
      <c r="C292" s="94"/>
      <c r="D292" s="207"/>
      <c r="E292" s="207"/>
      <c r="F292" s="146"/>
      <c r="G292" s="207"/>
    </row>
    <row r="293" spans="3:7" ht="18.75">
      <c r="C293" s="94"/>
      <c r="D293" s="207"/>
      <c r="E293" s="207"/>
      <c r="F293" s="146"/>
      <c r="G293" s="207"/>
    </row>
    <row r="294" spans="3:7" ht="18.75">
      <c r="C294" s="94"/>
      <c r="D294" s="207"/>
      <c r="E294" s="207"/>
      <c r="F294" s="146"/>
      <c r="G294" s="207"/>
    </row>
    <row r="295" spans="3:7" ht="18.75">
      <c r="C295" s="94"/>
      <c r="D295" s="207"/>
      <c r="E295" s="207"/>
      <c r="F295" s="146"/>
      <c r="G295" s="207"/>
    </row>
    <row r="296" spans="3:7" ht="18.75">
      <c r="C296" s="94"/>
      <c r="D296" s="207"/>
      <c r="E296" s="207"/>
      <c r="F296" s="146"/>
      <c r="G296" s="207"/>
    </row>
    <row r="297" spans="3:7" ht="18.75">
      <c r="C297" s="94"/>
      <c r="D297" s="207"/>
      <c r="E297" s="207"/>
      <c r="F297" s="146"/>
      <c r="G297" s="207"/>
    </row>
    <row r="298" spans="3:7" ht="18.75">
      <c r="C298" s="94"/>
      <c r="D298" s="207"/>
      <c r="E298" s="207"/>
      <c r="F298" s="146"/>
      <c r="G298" s="207"/>
    </row>
    <row r="299" spans="3:7" ht="18.75">
      <c r="C299" s="94"/>
      <c r="D299" s="207"/>
      <c r="E299" s="207"/>
      <c r="F299" s="146"/>
      <c r="G299" s="207"/>
    </row>
    <row r="300" spans="3:7" ht="18.75">
      <c r="C300" s="94"/>
      <c r="D300" s="207"/>
      <c r="E300" s="207"/>
      <c r="F300" s="146"/>
      <c r="G300" s="207"/>
    </row>
    <row r="301" spans="3:7" ht="18.75">
      <c r="C301" s="94"/>
      <c r="D301" s="207"/>
      <c r="E301" s="207"/>
      <c r="F301" s="146"/>
      <c r="G301" s="207"/>
    </row>
    <row r="302" spans="3:7" ht="18.75">
      <c r="C302" s="94"/>
      <c r="D302" s="207"/>
      <c r="E302" s="207"/>
      <c r="F302" s="146"/>
      <c r="G302" s="207"/>
    </row>
    <row r="303" spans="3:7" ht="18.75">
      <c r="C303" s="94"/>
      <c r="D303" s="207"/>
      <c r="E303" s="207"/>
      <c r="F303" s="146"/>
      <c r="G303" s="207"/>
    </row>
    <row r="304" spans="3:7" ht="18.75">
      <c r="C304" s="94"/>
      <c r="D304" s="207"/>
      <c r="E304" s="207"/>
      <c r="F304" s="146"/>
      <c r="G304" s="207"/>
    </row>
    <row r="305" spans="3:7" ht="18.75">
      <c r="C305" s="94"/>
      <c r="D305" s="207"/>
      <c r="E305" s="207"/>
      <c r="F305" s="146"/>
      <c r="G305" s="207"/>
    </row>
    <row r="306" spans="3:7" ht="18.75">
      <c r="C306" s="94"/>
      <c r="D306" s="207"/>
      <c r="E306" s="207"/>
      <c r="F306" s="146"/>
      <c r="G306" s="207"/>
    </row>
    <row r="307" spans="4:7" ht="18.75">
      <c r="D307" s="157"/>
      <c r="E307" s="157"/>
      <c r="F307" s="141"/>
      <c r="G307" s="157"/>
    </row>
    <row r="308" spans="4:7" ht="18.75">
      <c r="D308" s="157"/>
      <c r="E308" s="157"/>
      <c r="F308" s="141"/>
      <c r="G308" s="157"/>
    </row>
    <row r="309" spans="4:7" ht="18.75">
      <c r="D309" s="157"/>
      <c r="E309" s="157"/>
      <c r="F309" s="141"/>
      <c r="G309" s="157"/>
    </row>
    <row r="310" spans="4:7" ht="18.75">
      <c r="D310" s="157"/>
      <c r="E310" s="157"/>
      <c r="F310" s="141"/>
      <c r="G310" s="157"/>
    </row>
    <row r="311" spans="4:7" ht="18.75">
      <c r="D311" s="157"/>
      <c r="E311" s="157"/>
      <c r="F311" s="141"/>
      <c r="G311" s="157"/>
    </row>
    <row r="312" spans="4:7" ht="18.75">
      <c r="D312" s="157"/>
      <c r="E312" s="157"/>
      <c r="F312" s="141"/>
      <c r="G312" s="157"/>
    </row>
    <row r="313" spans="4:7" ht="18.75">
      <c r="D313" s="157"/>
      <c r="E313" s="157"/>
      <c r="F313" s="141"/>
      <c r="G313" s="157"/>
    </row>
    <row r="314" spans="4:7" ht="18.75">
      <c r="D314" s="157"/>
      <c r="E314" s="157"/>
      <c r="F314" s="141"/>
      <c r="G314" s="157"/>
    </row>
    <row r="315" spans="4:7" ht="18.75">
      <c r="D315" s="157"/>
      <c r="E315" s="157"/>
      <c r="F315" s="141"/>
      <c r="G315" s="157"/>
    </row>
    <row r="316" spans="4:7" ht="18.75">
      <c r="D316" s="157"/>
      <c r="E316" s="157"/>
      <c r="F316" s="141"/>
      <c r="G316" s="157"/>
    </row>
    <row r="317" spans="4:7" ht="18.75">
      <c r="D317" s="157"/>
      <c r="E317" s="157"/>
      <c r="F317" s="141"/>
      <c r="G317" s="157"/>
    </row>
    <row r="318" spans="4:7" ht="18.75">
      <c r="D318" s="157"/>
      <c r="E318" s="157"/>
      <c r="F318" s="141"/>
      <c r="G318" s="157"/>
    </row>
    <row r="319" spans="4:7" ht="18.75">
      <c r="D319" s="157"/>
      <c r="E319" s="157"/>
      <c r="F319" s="141"/>
      <c r="G319" s="157"/>
    </row>
    <row r="320" spans="4:7" ht="18.75">
      <c r="D320" s="157"/>
      <c r="E320" s="157"/>
      <c r="F320" s="141"/>
      <c r="G320" s="157"/>
    </row>
  </sheetData>
  <sheetProtection/>
  <mergeCells count="3">
    <mergeCell ref="B4:B5"/>
    <mergeCell ref="B1:G1"/>
    <mergeCell ref="B2:G2"/>
  </mergeCells>
  <printOptions/>
  <pageMargins left="0.56" right="0.18" top="0.55" bottom="1.04" header="0.4" footer="0.5"/>
  <pageSetup horizontalDpi="600" verticalDpi="600" orientation="portrait" paperSize="9" r:id="rId1"/>
  <headerFooter alignWithMargins="0">
    <oddHeader>&amp;R&amp;P/8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="85" zoomScaleNormal="85" zoomScalePageLayoutView="0" workbookViewId="0" topLeftCell="A1">
      <selection activeCell="E24" sqref="E24"/>
    </sheetView>
  </sheetViews>
  <sheetFormatPr defaultColWidth="9.140625" defaultRowHeight="21.75"/>
  <cols>
    <col min="1" max="1" width="18.8515625" style="89" customWidth="1"/>
    <col min="2" max="2" width="15.7109375" style="89" customWidth="1"/>
    <col min="3" max="3" width="13.8515625" style="89" customWidth="1"/>
    <col min="4" max="4" width="14.8515625" style="89" customWidth="1"/>
    <col min="5" max="5" width="12.140625" style="89" customWidth="1"/>
    <col min="6" max="9" width="13.28125" style="89" customWidth="1"/>
    <col min="10" max="10" width="11.140625" style="89" customWidth="1"/>
    <col min="11" max="11" width="13.28125" style="89" customWidth="1"/>
    <col min="12" max="13" width="11.421875" style="89" customWidth="1"/>
    <col min="14" max="16384" width="9.140625" style="89" customWidth="1"/>
  </cols>
  <sheetData>
    <row r="1" spans="1:13" ht="26.25">
      <c r="A1" s="618" t="s">
        <v>341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1:13" ht="23.25">
      <c r="A2" s="575" t="s">
        <v>278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</row>
    <row r="3" spans="1:13" ht="23.25">
      <c r="A3" s="575" t="s">
        <v>671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</row>
    <row r="4" ht="18" customHeight="1"/>
    <row r="5" spans="1:13" ht="18" customHeight="1">
      <c r="A5" s="635" t="s">
        <v>329</v>
      </c>
      <c r="B5" s="636" t="s">
        <v>337</v>
      </c>
      <c r="C5" s="638" t="s">
        <v>388</v>
      </c>
      <c r="D5" s="637" t="s">
        <v>279</v>
      </c>
      <c r="E5" s="637" t="s">
        <v>672</v>
      </c>
      <c r="F5" s="637" t="s">
        <v>280</v>
      </c>
      <c r="G5" s="637" t="s">
        <v>281</v>
      </c>
      <c r="H5" s="637" t="s">
        <v>282</v>
      </c>
      <c r="I5" s="637" t="s">
        <v>283</v>
      </c>
      <c r="J5" s="637" t="s">
        <v>26</v>
      </c>
      <c r="K5" s="637" t="s">
        <v>284</v>
      </c>
      <c r="L5" s="637" t="s">
        <v>285</v>
      </c>
      <c r="M5" s="637" t="s">
        <v>385</v>
      </c>
    </row>
    <row r="6" spans="1:14" ht="18.75">
      <c r="A6" s="635"/>
      <c r="B6" s="636"/>
      <c r="C6" s="638"/>
      <c r="D6" s="637"/>
      <c r="E6" s="637"/>
      <c r="F6" s="635"/>
      <c r="G6" s="635"/>
      <c r="H6" s="635"/>
      <c r="I6" s="635"/>
      <c r="J6" s="637"/>
      <c r="K6" s="635"/>
      <c r="L6" s="635"/>
      <c r="M6" s="635"/>
      <c r="N6" s="208"/>
    </row>
    <row r="7" spans="1:14" ht="18.75">
      <c r="A7" s="635"/>
      <c r="B7" s="636"/>
      <c r="C7" s="638"/>
      <c r="D7" s="637"/>
      <c r="E7" s="637"/>
      <c r="F7" s="635"/>
      <c r="G7" s="635"/>
      <c r="H7" s="635"/>
      <c r="I7" s="635"/>
      <c r="J7" s="637"/>
      <c r="K7" s="635"/>
      <c r="L7" s="635"/>
      <c r="M7" s="635"/>
      <c r="N7" s="208"/>
    </row>
    <row r="8" spans="1:13" ht="18.75">
      <c r="A8" s="209" t="s">
        <v>339</v>
      </c>
      <c r="B8" s="214"/>
      <c r="C8" s="217"/>
      <c r="D8" s="210"/>
      <c r="E8" s="159"/>
      <c r="F8" s="159"/>
      <c r="G8" s="159"/>
      <c r="H8" s="210"/>
      <c r="I8" s="159"/>
      <c r="J8" s="159"/>
      <c r="K8" s="159"/>
      <c r="L8" s="159"/>
      <c r="M8" s="210"/>
    </row>
    <row r="9" spans="1:13" ht="18.75">
      <c r="A9" s="99" t="s">
        <v>407</v>
      </c>
      <c r="B9" s="215">
        <v>567221</v>
      </c>
      <c r="C9" s="217">
        <f>SUM(D9:M9)</f>
        <v>470666</v>
      </c>
      <c r="D9" s="159"/>
      <c r="E9" s="159"/>
      <c r="F9" s="159"/>
      <c r="G9" s="159"/>
      <c r="H9" s="159"/>
      <c r="I9" s="159"/>
      <c r="J9" s="159"/>
      <c r="K9" s="159"/>
      <c r="L9" s="159"/>
      <c r="M9" s="159">
        <v>470666</v>
      </c>
    </row>
    <row r="10" spans="1:13" ht="18.75">
      <c r="A10" s="99" t="s">
        <v>399</v>
      </c>
      <c r="B10" s="215">
        <v>2861930</v>
      </c>
      <c r="C10" s="217">
        <f aca="true" t="shared" si="0" ref="C10:C20">SUM(D10:M10)</f>
        <v>2833054</v>
      </c>
      <c r="D10" s="159">
        <v>2349004</v>
      </c>
      <c r="E10" s="159"/>
      <c r="F10" s="159">
        <v>133140</v>
      </c>
      <c r="G10" s="159"/>
      <c r="H10" s="159"/>
      <c r="I10" s="159">
        <v>350910</v>
      </c>
      <c r="J10" s="159"/>
      <c r="K10" s="159"/>
      <c r="L10" s="159"/>
      <c r="M10" s="159"/>
    </row>
    <row r="11" spans="1:13" ht="18.75">
      <c r="A11" s="99" t="s">
        <v>400</v>
      </c>
      <c r="B11" s="215">
        <v>103200</v>
      </c>
      <c r="C11" s="217">
        <f t="shared" si="0"/>
        <v>102240</v>
      </c>
      <c r="D11" s="159">
        <v>102240</v>
      </c>
      <c r="E11" s="159"/>
      <c r="F11" s="159"/>
      <c r="G11" s="159"/>
      <c r="H11" s="159"/>
      <c r="I11" s="159"/>
      <c r="J11" s="159"/>
      <c r="K11" s="159"/>
      <c r="L11" s="159"/>
      <c r="M11" s="159"/>
    </row>
    <row r="12" spans="1:13" ht="18.75">
      <c r="A12" s="99" t="s">
        <v>401</v>
      </c>
      <c r="B12" s="215">
        <v>878760</v>
      </c>
      <c r="C12" s="217">
        <f t="shared" si="0"/>
        <v>876240</v>
      </c>
      <c r="D12" s="159">
        <v>674400</v>
      </c>
      <c r="E12" s="159"/>
      <c r="F12" s="159"/>
      <c r="G12" s="159"/>
      <c r="H12" s="159"/>
      <c r="I12" s="159">
        <v>201840</v>
      </c>
      <c r="J12" s="159"/>
      <c r="K12" s="159"/>
      <c r="L12" s="159"/>
      <c r="M12" s="159"/>
    </row>
    <row r="13" spans="1:13" ht="18.75">
      <c r="A13" s="99" t="s">
        <v>402</v>
      </c>
      <c r="B13" s="215">
        <v>2058015</v>
      </c>
      <c r="C13" s="217">
        <f t="shared" si="0"/>
        <v>2342914.75</v>
      </c>
      <c r="D13" s="159">
        <v>1984745.75</v>
      </c>
      <c r="E13" s="159"/>
      <c r="F13" s="159">
        <v>45720</v>
      </c>
      <c r="G13" s="159"/>
      <c r="H13" s="159">
        <v>111390</v>
      </c>
      <c r="I13" s="159">
        <v>201059</v>
      </c>
      <c r="J13" s="159">
        <v>0</v>
      </c>
      <c r="K13" s="159"/>
      <c r="L13" s="159"/>
      <c r="M13" s="159"/>
    </row>
    <row r="14" spans="1:13" ht="18.75">
      <c r="A14" s="99" t="s">
        <v>403</v>
      </c>
      <c r="B14" s="215">
        <v>2179728</v>
      </c>
      <c r="C14" s="217">
        <f t="shared" si="0"/>
        <v>1407915.41</v>
      </c>
      <c r="D14" s="159">
        <v>1115366.41</v>
      </c>
      <c r="E14" s="159">
        <v>40276</v>
      </c>
      <c r="F14" s="159">
        <v>13294</v>
      </c>
      <c r="G14" s="159">
        <v>82610</v>
      </c>
      <c r="H14" s="159"/>
      <c r="I14" s="159">
        <v>4000</v>
      </c>
      <c r="J14" s="159">
        <v>0</v>
      </c>
      <c r="K14" s="159">
        <v>112369</v>
      </c>
      <c r="L14" s="159">
        <v>40000</v>
      </c>
      <c r="M14" s="159"/>
    </row>
    <row r="15" spans="1:13" ht="18.75">
      <c r="A15" s="99" t="s">
        <v>404</v>
      </c>
      <c r="B15" s="215">
        <v>1221330</v>
      </c>
      <c r="C15" s="217">
        <f t="shared" si="0"/>
        <v>911806.8500000001</v>
      </c>
      <c r="D15" s="159">
        <v>242289.05</v>
      </c>
      <c r="E15" s="159"/>
      <c r="F15" s="159">
        <v>548397.8</v>
      </c>
      <c r="G15" s="159"/>
      <c r="H15" s="159"/>
      <c r="I15" s="159">
        <v>39770</v>
      </c>
      <c r="J15" s="159">
        <v>0</v>
      </c>
      <c r="K15" s="159">
        <v>80000</v>
      </c>
      <c r="L15" s="159">
        <v>1350</v>
      </c>
      <c r="M15" s="159"/>
    </row>
    <row r="16" spans="1:13" ht="18.75">
      <c r="A16" s="99" t="s">
        <v>405</v>
      </c>
      <c r="B16" s="215">
        <v>159000</v>
      </c>
      <c r="C16" s="217">
        <f t="shared" si="0"/>
        <v>132335.46</v>
      </c>
      <c r="D16" s="159">
        <v>132335.46</v>
      </c>
      <c r="E16" s="159"/>
      <c r="F16" s="159"/>
      <c r="G16" s="159"/>
      <c r="H16" s="159"/>
      <c r="I16" s="159"/>
      <c r="J16" s="159"/>
      <c r="K16" s="159"/>
      <c r="L16" s="159"/>
      <c r="M16" s="159"/>
    </row>
    <row r="17" spans="1:13" ht="18.75">
      <c r="A17" s="99" t="s">
        <v>406</v>
      </c>
      <c r="B17" s="215">
        <v>1290200</v>
      </c>
      <c r="C17" s="217">
        <f t="shared" si="0"/>
        <v>1153694.76</v>
      </c>
      <c r="D17" s="159">
        <v>54000</v>
      </c>
      <c r="E17" s="159"/>
      <c r="F17" s="159">
        <v>871615</v>
      </c>
      <c r="G17" s="159">
        <v>150000</v>
      </c>
      <c r="H17" s="159">
        <v>3000</v>
      </c>
      <c r="I17" s="159">
        <v>75079.76</v>
      </c>
      <c r="J17" s="159"/>
      <c r="K17" s="159"/>
      <c r="L17" s="159"/>
      <c r="M17" s="159"/>
    </row>
    <row r="18" spans="1:14" ht="18.75">
      <c r="A18" s="99" t="s">
        <v>297</v>
      </c>
      <c r="B18" s="215">
        <v>185200</v>
      </c>
      <c r="C18" s="217">
        <f t="shared" si="0"/>
        <v>184540</v>
      </c>
      <c r="D18" s="159">
        <v>149540</v>
      </c>
      <c r="E18" s="159"/>
      <c r="F18" s="159">
        <v>35000</v>
      </c>
      <c r="G18" s="159"/>
      <c r="H18" s="159"/>
      <c r="I18" s="159"/>
      <c r="J18" s="159"/>
      <c r="K18" s="159"/>
      <c r="L18" s="159"/>
      <c r="M18" s="159"/>
      <c r="N18" s="100"/>
    </row>
    <row r="19" spans="1:14" ht="18.75">
      <c r="A19" s="99" t="s">
        <v>298</v>
      </c>
      <c r="B19" s="215">
        <v>1150000</v>
      </c>
      <c r="C19" s="217">
        <f t="shared" si="0"/>
        <v>448606</v>
      </c>
      <c r="D19" s="159">
        <v>119900</v>
      </c>
      <c r="E19" s="159"/>
      <c r="F19" s="159"/>
      <c r="G19" s="159"/>
      <c r="H19" s="159"/>
      <c r="I19" s="159">
        <v>328706</v>
      </c>
      <c r="J19" s="159"/>
      <c r="K19" s="159"/>
      <c r="L19" s="159"/>
      <c r="M19" s="159"/>
      <c r="N19" s="100"/>
    </row>
    <row r="20" spans="1:14" ht="18.75">
      <c r="A20" s="99" t="s">
        <v>295</v>
      </c>
      <c r="B20" s="215">
        <v>1748000</v>
      </c>
      <c r="C20" s="217">
        <f t="shared" si="0"/>
        <v>1476500</v>
      </c>
      <c r="D20" s="159">
        <v>20000</v>
      </c>
      <c r="E20" s="159"/>
      <c r="F20" s="159"/>
      <c r="G20" s="159"/>
      <c r="H20" s="159">
        <v>1456500</v>
      </c>
      <c r="I20" s="159"/>
      <c r="J20" s="159"/>
      <c r="K20" s="159"/>
      <c r="L20" s="159"/>
      <c r="M20" s="211"/>
      <c r="N20" s="100"/>
    </row>
    <row r="21" spans="1:14" ht="19.5" thickBot="1">
      <c r="A21" s="212" t="s">
        <v>388</v>
      </c>
      <c r="B21" s="216">
        <f>SUM(B9:B20)</f>
        <v>14402584</v>
      </c>
      <c r="C21" s="218">
        <f>SUM(C9:C20)</f>
        <v>12340513.23</v>
      </c>
      <c r="D21" s="213">
        <f>SUM(D9:D20)</f>
        <v>6943820.67</v>
      </c>
      <c r="E21" s="213">
        <f>SUM(E9:E20)</f>
        <v>40276</v>
      </c>
      <c r="F21" s="213">
        <f>SUM(F8:F20)</f>
        <v>1647166.8</v>
      </c>
      <c r="G21" s="213">
        <f aca="true" t="shared" si="1" ref="G21:M21">SUM(G9:G20)</f>
        <v>232610</v>
      </c>
      <c r="H21" s="213">
        <f t="shared" si="1"/>
        <v>1570890</v>
      </c>
      <c r="I21" s="213">
        <f t="shared" si="1"/>
        <v>1201364.76</v>
      </c>
      <c r="J21" s="213">
        <f t="shared" si="1"/>
        <v>0</v>
      </c>
      <c r="K21" s="213">
        <f t="shared" si="1"/>
        <v>192369</v>
      </c>
      <c r="L21" s="213">
        <f t="shared" si="1"/>
        <v>41350</v>
      </c>
      <c r="M21" s="213">
        <f t="shared" si="1"/>
        <v>470666</v>
      </c>
      <c r="N21" s="100"/>
    </row>
    <row r="22" ht="19.5" thickTop="1"/>
    <row r="24" spans="4:7" ht="21">
      <c r="D24" s="154"/>
      <c r="E24" s="154"/>
      <c r="F24" s="154"/>
      <c r="G24" s="154"/>
    </row>
  </sheetData>
  <sheetProtection/>
  <mergeCells count="16">
    <mergeCell ref="M5:M7"/>
    <mergeCell ref="H5:H7"/>
    <mergeCell ref="I5:I7"/>
    <mergeCell ref="K5:K7"/>
    <mergeCell ref="L5:L7"/>
    <mergeCell ref="J5:J7"/>
    <mergeCell ref="A1:M1"/>
    <mergeCell ref="A2:M2"/>
    <mergeCell ref="A3:M3"/>
    <mergeCell ref="A5:A7"/>
    <mergeCell ref="B5:B7"/>
    <mergeCell ref="E5:E7"/>
    <mergeCell ref="C5:C7"/>
    <mergeCell ref="D5:D7"/>
    <mergeCell ref="F5:F7"/>
    <mergeCell ref="G5:G7"/>
  </mergeCells>
  <printOptions/>
  <pageMargins left="0.12" right="0.12" top="0.2362204724409449" bottom="0.7480314960629921" header="0.2362204724409449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E18" sqref="E18"/>
    </sheetView>
  </sheetViews>
  <sheetFormatPr defaultColWidth="9.140625" defaultRowHeight="21.75"/>
  <cols>
    <col min="1" max="1" width="37.28125" style="0" customWidth="1"/>
    <col min="2" max="2" width="30.7109375" style="0" customWidth="1"/>
    <col min="3" max="3" width="31.8515625" style="0" customWidth="1"/>
    <col min="4" max="5" width="33.28125" style="0" customWidth="1"/>
  </cols>
  <sheetData>
    <row r="1" spans="1:5" ht="29.25">
      <c r="A1" s="639" t="s">
        <v>341</v>
      </c>
      <c r="B1" s="639"/>
      <c r="C1" s="639"/>
      <c r="D1" s="639"/>
      <c r="E1" s="639"/>
    </row>
    <row r="2" spans="1:5" ht="26.25">
      <c r="A2" s="640" t="s">
        <v>32</v>
      </c>
      <c r="B2" s="640"/>
      <c r="C2" s="640"/>
      <c r="D2" s="640"/>
      <c r="E2" s="640"/>
    </row>
    <row r="3" spans="1:5" ht="26.25">
      <c r="A3" s="640" t="s">
        <v>18</v>
      </c>
      <c r="B3" s="640"/>
      <c r="C3" s="640"/>
      <c r="D3" s="640"/>
      <c r="E3" s="640"/>
    </row>
    <row r="4" spans="1:5" ht="18" customHeight="1">
      <c r="A4" s="3"/>
      <c r="B4" s="3"/>
      <c r="C4" s="3"/>
      <c r="D4" s="3"/>
      <c r="E4" s="3"/>
    </row>
    <row r="5" spans="1:5" ht="18" customHeight="1">
      <c r="A5" s="641" t="s">
        <v>329</v>
      </c>
      <c r="B5" s="641" t="s">
        <v>337</v>
      </c>
      <c r="C5" s="641" t="s">
        <v>388</v>
      </c>
      <c r="D5" s="642" t="s">
        <v>20</v>
      </c>
      <c r="E5" s="642" t="s">
        <v>21</v>
      </c>
    </row>
    <row r="6" spans="1:5" ht="21.75">
      <c r="A6" s="641"/>
      <c r="B6" s="641"/>
      <c r="C6" s="641"/>
      <c r="D6" s="643"/>
      <c r="E6" s="643"/>
    </row>
    <row r="7" spans="1:5" ht="21.75">
      <c r="A7" s="641"/>
      <c r="B7" s="641"/>
      <c r="C7" s="641"/>
      <c r="D7" s="644"/>
      <c r="E7" s="644"/>
    </row>
    <row r="8" spans="1:5" ht="21.75">
      <c r="A8" s="18" t="s">
        <v>339</v>
      </c>
      <c r="B8" s="14"/>
      <c r="C8" s="10"/>
      <c r="D8" s="14"/>
      <c r="E8" s="4"/>
    </row>
    <row r="9" spans="1:5" ht="21.75">
      <c r="A9" s="15" t="s">
        <v>399</v>
      </c>
      <c r="B9" s="4"/>
      <c r="C9" s="10">
        <f aca="true" t="shared" si="0" ref="C9:C16">SUM(D9:E9)</f>
        <v>0</v>
      </c>
      <c r="D9" s="4"/>
      <c r="E9" s="4"/>
    </row>
    <row r="10" spans="1:5" ht="21.75">
      <c r="A10" s="15" t="s">
        <v>400</v>
      </c>
      <c r="B10" s="4"/>
      <c r="C10" s="10">
        <f t="shared" si="0"/>
        <v>0</v>
      </c>
      <c r="D10" s="4"/>
      <c r="E10" s="4"/>
    </row>
    <row r="11" spans="1:5" ht="21.75">
      <c r="A11" s="15" t="s">
        <v>401</v>
      </c>
      <c r="B11" s="4"/>
      <c r="C11" s="10">
        <f t="shared" si="0"/>
        <v>0</v>
      </c>
      <c r="D11" s="4"/>
      <c r="E11" s="4"/>
    </row>
    <row r="12" spans="1:5" ht="21.75">
      <c r="A12" s="15" t="s">
        <v>402</v>
      </c>
      <c r="B12" s="4"/>
      <c r="C12" s="10">
        <f t="shared" si="0"/>
        <v>0</v>
      </c>
      <c r="D12" s="4"/>
      <c r="E12" s="4"/>
    </row>
    <row r="13" spans="1:5" ht="21.75">
      <c r="A13" s="15" t="s">
        <v>403</v>
      </c>
      <c r="B13" s="4"/>
      <c r="C13" s="10">
        <f t="shared" si="0"/>
        <v>0</v>
      </c>
      <c r="D13" s="4"/>
      <c r="E13" s="4"/>
    </row>
    <row r="14" spans="1:5" ht="21.75">
      <c r="A14" s="15" t="s">
        <v>404</v>
      </c>
      <c r="B14" s="4"/>
      <c r="C14" s="10">
        <f t="shared" si="0"/>
        <v>0</v>
      </c>
      <c r="D14" s="4"/>
      <c r="E14" s="4"/>
    </row>
    <row r="15" spans="1:5" ht="21.75">
      <c r="A15" s="15" t="s">
        <v>405</v>
      </c>
      <c r="B15" s="4"/>
      <c r="C15" s="10">
        <f t="shared" si="0"/>
        <v>0</v>
      </c>
      <c r="D15" s="4"/>
      <c r="E15" s="4"/>
    </row>
    <row r="16" spans="1:5" ht="21.75">
      <c r="A16" s="15" t="s">
        <v>406</v>
      </c>
      <c r="B16" s="4"/>
      <c r="C16" s="10">
        <f t="shared" si="0"/>
        <v>0</v>
      </c>
      <c r="D16" s="4"/>
      <c r="E16" s="4"/>
    </row>
    <row r="17" spans="1:5" ht="21.75">
      <c r="A17" s="15" t="s">
        <v>407</v>
      </c>
      <c r="B17" s="4"/>
      <c r="C17" s="10"/>
      <c r="D17" s="4"/>
      <c r="E17" s="4"/>
    </row>
    <row r="18" spans="1:5" ht="21.75">
      <c r="A18" s="15" t="s">
        <v>295</v>
      </c>
      <c r="B18" s="4"/>
      <c r="C18" s="10"/>
      <c r="D18" s="4"/>
      <c r="E18" s="4"/>
    </row>
    <row r="19" spans="1:5" ht="21.75">
      <c r="A19" s="15" t="s">
        <v>35</v>
      </c>
      <c r="B19" s="4"/>
      <c r="C19" s="10">
        <f>SUM(D19:E19)</f>
        <v>0</v>
      </c>
      <c r="D19" s="4"/>
      <c r="E19" s="4"/>
    </row>
    <row r="20" spans="1:5" ht="21.75">
      <c r="A20" s="15" t="s">
        <v>36</v>
      </c>
      <c r="B20" s="4"/>
      <c r="C20" s="10">
        <f>SUM(D20:E20)</f>
        <v>0</v>
      </c>
      <c r="D20" s="4"/>
      <c r="E20" s="4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5">
        <f>SUM(E8:E20)</f>
        <v>0</v>
      </c>
    </row>
    <row r="22" spans="1:5" ht="22.5" thickTop="1">
      <c r="A22" s="73" t="s">
        <v>408</v>
      </c>
      <c r="B22" s="15"/>
      <c r="C22" s="15"/>
      <c r="D22" s="15"/>
      <c r="E22" s="72"/>
    </row>
    <row r="23" spans="1:5" ht="21.75">
      <c r="A23" s="16" t="s">
        <v>40</v>
      </c>
      <c r="B23" s="15"/>
      <c r="C23" s="15"/>
      <c r="D23" s="15"/>
      <c r="E23" s="15"/>
    </row>
    <row r="24" spans="1:5" ht="23.25">
      <c r="A24" s="16" t="s">
        <v>40</v>
      </c>
      <c r="B24" s="7"/>
      <c r="C24" s="7"/>
      <c r="D24" s="69"/>
      <c r="E24" s="69"/>
    </row>
    <row r="25" spans="1:5" ht="24" thickBot="1">
      <c r="A25" s="17" t="s">
        <v>388</v>
      </c>
      <c r="B25" s="70"/>
      <c r="C25" s="70"/>
      <c r="D25" s="71"/>
      <c r="E25" s="71"/>
    </row>
    <row r="26" spans="2:5" ht="22.5" thickTop="1">
      <c r="B26" s="3"/>
      <c r="C26" s="3"/>
      <c r="D26" s="3"/>
      <c r="E26" s="3"/>
    </row>
    <row r="27" spans="1:5" ht="21.75" customHeight="1">
      <c r="A27" s="3" t="s">
        <v>33</v>
      </c>
      <c r="B27" s="3"/>
      <c r="C27" s="3"/>
      <c r="D27" s="3"/>
      <c r="E27" s="3"/>
    </row>
    <row r="28" spans="1:5" ht="21.75">
      <c r="A28" s="3" t="s">
        <v>34</v>
      </c>
      <c r="B28" s="3"/>
      <c r="C28" s="3"/>
      <c r="D28" s="3"/>
      <c r="E28" s="3"/>
    </row>
    <row r="29" spans="1:5" ht="21.75">
      <c r="A29" s="3"/>
      <c r="B29" s="3"/>
      <c r="C29" s="3"/>
      <c r="D29" s="3"/>
      <c r="E29" s="3"/>
    </row>
    <row r="30" spans="1:5" ht="21.75">
      <c r="A30" s="3"/>
      <c r="B30" s="3"/>
      <c r="C30" s="3"/>
      <c r="D30" s="3"/>
      <c r="E30" s="3"/>
    </row>
    <row r="31" spans="1:5" ht="21.75">
      <c r="A31" s="3"/>
      <c r="B31" s="3"/>
      <c r="C31" s="3"/>
      <c r="D31" s="3"/>
      <c r="E31" s="3"/>
    </row>
    <row r="32" spans="1:5" ht="21.75">
      <c r="A32" s="3"/>
      <c r="B32" s="3"/>
      <c r="C32" s="3"/>
      <c r="D32" s="3"/>
      <c r="E32" s="3"/>
    </row>
    <row r="33" spans="1:5" ht="21.75">
      <c r="A33" s="3"/>
      <c r="B33" s="3"/>
      <c r="C33" s="3"/>
      <c r="D33" s="3"/>
      <c r="E33" s="3"/>
    </row>
    <row r="34" spans="1:5" ht="21.75">
      <c r="A34" s="3"/>
      <c r="B34" s="3"/>
      <c r="C34" s="3"/>
      <c r="D34" s="3"/>
      <c r="E34" s="3"/>
    </row>
    <row r="35" spans="1:5" ht="21.75">
      <c r="A35" s="3"/>
      <c r="B35" s="3"/>
      <c r="C35" s="3"/>
      <c r="D35" s="3"/>
      <c r="E35" s="3"/>
    </row>
    <row r="36" spans="1:5" ht="21.75">
      <c r="A36" s="3"/>
      <c r="B36" s="3"/>
      <c r="C36" s="3"/>
      <c r="D36" s="3"/>
      <c r="E36" s="3"/>
    </row>
    <row r="37" spans="1:5" ht="21.75">
      <c r="A37" s="3"/>
      <c r="B37" s="3"/>
      <c r="C37" s="3"/>
      <c r="D37" s="3"/>
      <c r="E37" s="3"/>
    </row>
    <row r="38" spans="1:5" ht="21.75">
      <c r="A38" s="3"/>
      <c r="B38" s="3"/>
      <c r="C38" s="3"/>
      <c r="D38" s="3"/>
      <c r="E38" s="3"/>
    </row>
    <row r="39" spans="1:5" ht="21.75">
      <c r="A39" s="3"/>
      <c r="B39" s="3"/>
      <c r="C39" s="3"/>
      <c r="D39" s="3"/>
      <c r="E39" s="3"/>
    </row>
    <row r="40" spans="1:5" ht="21.75">
      <c r="A40" s="3"/>
      <c r="B40" s="3"/>
      <c r="C40" s="3"/>
      <c r="D40" s="3"/>
      <c r="E40" s="3"/>
    </row>
    <row r="41" spans="1:5" ht="21.75">
      <c r="A41" s="3"/>
      <c r="B41" s="3"/>
      <c r="C41" s="3"/>
      <c r="D41" s="3"/>
      <c r="E41" s="3"/>
    </row>
    <row r="42" spans="1:5" ht="21.75">
      <c r="A42" s="3"/>
      <c r="B42" s="3"/>
      <c r="C42" s="3"/>
      <c r="D42" s="3"/>
      <c r="E42" s="3"/>
    </row>
    <row r="43" spans="1:5" ht="21.75">
      <c r="A43" s="3"/>
      <c r="B43" s="3"/>
      <c r="C43" s="3"/>
      <c r="D43" s="3"/>
      <c r="E43" s="3"/>
    </row>
    <row r="44" spans="1:5" ht="21.75">
      <c r="A44" s="3"/>
      <c r="B44" s="3"/>
      <c r="C44" s="3"/>
      <c r="D44" s="3"/>
      <c r="E44" s="3"/>
    </row>
    <row r="45" spans="1:5" ht="21.75">
      <c r="A45" s="3"/>
      <c r="B45" s="3"/>
      <c r="C45" s="3"/>
      <c r="D45" s="3"/>
      <c r="E45" s="3"/>
    </row>
    <row r="46" spans="1:5" ht="21.75">
      <c r="A46" s="3"/>
      <c r="B46" s="3"/>
      <c r="C46" s="3"/>
      <c r="D46" s="3"/>
      <c r="E46" s="3"/>
    </row>
    <row r="47" spans="1:5" ht="21.75">
      <c r="A47" s="3"/>
      <c r="B47" s="3"/>
      <c r="C47" s="3"/>
      <c r="D47" s="3"/>
      <c r="E47" s="3"/>
    </row>
    <row r="48" spans="1:5" ht="21.75">
      <c r="A48" s="3"/>
      <c r="B48" s="3"/>
      <c r="C48" s="3"/>
      <c r="D48" s="3"/>
      <c r="E48" s="3"/>
    </row>
    <row r="49" spans="1:5" ht="21.75">
      <c r="A49" s="3"/>
      <c r="B49" s="3"/>
      <c r="C49" s="3"/>
      <c r="D49" s="3"/>
      <c r="E49" s="3"/>
    </row>
    <row r="50" spans="1:5" ht="21.75">
      <c r="A50" s="3"/>
      <c r="B50" s="3"/>
      <c r="C50" s="3"/>
      <c r="D50" s="3"/>
      <c r="E50" s="3"/>
    </row>
    <row r="51" spans="1:5" ht="21.75">
      <c r="A51" s="3"/>
      <c r="B51" s="3"/>
      <c r="C51" s="3"/>
      <c r="D51" s="3"/>
      <c r="E51" s="3"/>
    </row>
    <row r="52" spans="1:5" ht="21.75">
      <c r="A52" s="3"/>
      <c r="B52" s="3"/>
      <c r="C52" s="3"/>
      <c r="D52" s="3"/>
      <c r="E52" s="3"/>
    </row>
    <row r="53" spans="1:5" ht="21.75">
      <c r="A53" s="3"/>
      <c r="B53" s="3"/>
      <c r="C53" s="3"/>
      <c r="D53" s="3"/>
      <c r="E53" s="3"/>
    </row>
    <row r="54" spans="1:5" ht="21.75">
      <c r="A54" s="3"/>
      <c r="B54" s="3"/>
      <c r="C54" s="3"/>
      <c r="D54" s="3"/>
      <c r="E54" s="3"/>
    </row>
    <row r="55" spans="1:5" ht="21.75">
      <c r="A55" s="3"/>
      <c r="B55" s="3"/>
      <c r="C55" s="3"/>
      <c r="D55" s="3"/>
      <c r="E55" s="3"/>
    </row>
    <row r="56" spans="1:5" ht="21.75">
      <c r="A56" s="3"/>
      <c r="B56" s="3"/>
      <c r="C56" s="3"/>
      <c r="D56" s="3"/>
      <c r="E56" s="3"/>
    </row>
    <row r="57" spans="1:5" ht="21.75">
      <c r="A57" s="3"/>
      <c r="B57" s="3"/>
      <c r="C57" s="3"/>
      <c r="D57" s="3"/>
      <c r="E57" s="3"/>
    </row>
    <row r="58" spans="1:5" ht="21.75">
      <c r="A58" s="3"/>
      <c r="B58" s="3"/>
      <c r="C58" s="3"/>
      <c r="D58" s="3"/>
      <c r="E58" s="3"/>
    </row>
    <row r="59" spans="1:5" ht="21.75">
      <c r="A59" s="3"/>
      <c r="B59" s="3"/>
      <c r="C59" s="3"/>
      <c r="D59" s="3"/>
      <c r="E59" s="3"/>
    </row>
    <row r="60" spans="1:5" ht="21.75">
      <c r="A60" s="3"/>
      <c r="B60" s="3"/>
      <c r="C60" s="3"/>
      <c r="D60" s="3"/>
      <c r="E60" s="3"/>
    </row>
    <row r="61" spans="1:5" ht="21.75">
      <c r="A61" s="3"/>
      <c r="B61" s="3"/>
      <c r="C61" s="3"/>
      <c r="D61" s="3"/>
      <c r="E61" s="3"/>
    </row>
    <row r="62" spans="1:5" ht="21.75">
      <c r="A62" s="3"/>
      <c r="B62" s="3"/>
      <c r="C62" s="3"/>
      <c r="D62" s="3"/>
      <c r="E62" s="3"/>
    </row>
    <row r="63" spans="1:5" ht="21.75">
      <c r="A63" s="3"/>
      <c r="B63" s="3"/>
      <c r="C63" s="3"/>
      <c r="D63" s="3"/>
      <c r="E63" s="3"/>
    </row>
    <row r="64" spans="1:5" ht="21.75">
      <c r="A64" s="3"/>
      <c r="B64" s="3"/>
      <c r="C64" s="3"/>
      <c r="D64" s="3"/>
      <c r="E64" s="3"/>
    </row>
    <row r="65" spans="1:5" ht="21.75">
      <c r="A65" s="3"/>
      <c r="B65" s="3"/>
      <c r="C65" s="3"/>
      <c r="D65" s="3"/>
      <c r="E65" s="3"/>
    </row>
    <row r="66" spans="1:5" ht="21.75">
      <c r="A66" s="3"/>
      <c r="B66" s="3"/>
      <c r="C66" s="3"/>
      <c r="D66" s="3"/>
      <c r="E66" s="3"/>
    </row>
    <row r="67" spans="1:5" ht="21.75">
      <c r="A67" s="3"/>
      <c r="B67" s="3"/>
      <c r="C67" s="3"/>
      <c r="D67" s="3"/>
      <c r="E67" s="3"/>
    </row>
    <row r="68" spans="1:5" ht="21.75">
      <c r="A68" s="3"/>
      <c r="B68" s="3"/>
      <c r="C68" s="3"/>
      <c r="D68" s="3"/>
      <c r="E68" s="3"/>
    </row>
    <row r="69" spans="1:5" ht="21.75">
      <c r="A69" s="3"/>
      <c r="B69" s="3"/>
      <c r="C69" s="3"/>
      <c r="D69" s="3"/>
      <c r="E69" s="3"/>
    </row>
    <row r="70" spans="1:5" ht="21.75">
      <c r="A70" s="3"/>
      <c r="B70" s="3"/>
      <c r="C70" s="3"/>
      <c r="D70" s="3"/>
      <c r="E70" s="3"/>
    </row>
    <row r="71" spans="1:5" ht="21.75">
      <c r="A71" s="3"/>
      <c r="B71" s="3"/>
      <c r="C71" s="3"/>
      <c r="D71" s="3"/>
      <c r="E71" s="3"/>
    </row>
    <row r="72" spans="1:5" ht="21.75">
      <c r="A72" s="3"/>
      <c r="B72" s="3"/>
      <c r="C72" s="3"/>
      <c r="D72" s="3"/>
      <c r="E72" s="3"/>
    </row>
    <row r="73" spans="1:5" ht="21.75">
      <c r="A73" s="3"/>
      <c r="B73" s="3"/>
      <c r="C73" s="3"/>
      <c r="D73" s="3"/>
      <c r="E73" s="3"/>
    </row>
    <row r="74" spans="1:5" ht="21.75">
      <c r="A74" s="3"/>
      <c r="B74" s="3"/>
      <c r="C74" s="3"/>
      <c r="D74" s="3"/>
      <c r="E74" s="3"/>
    </row>
    <row r="75" spans="1:5" ht="21.75">
      <c r="A75" s="3"/>
      <c r="B75" s="3"/>
      <c r="C75" s="3"/>
      <c r="D75" s="3"/>
      <c r="E75" s="3"/>
    </row>
    <row r="76" spans="1:5" ht="21.75">
      <c r="A76" s="3"/>
      <c r="B76" s="3"/>
      <c r="C76" s="3"/>
      <c r="D76" s="3"/>
      <c r="E76" s="3"/>
    </row>
    <row r="77" spans="1:5" ht="21.75">
      <c r="A77" s="3"/>
      <c r="B77" s="3"/>
      <c r="C77" s="3"/>
      <c r="D77" s="3"/>
      <c r="E77" s="3"/>
    </row>
    <row r="78" spans="1:5" ht="21.75">
      <c r="A78" s="3"/>
      <c r="B78" s="3"/>
      <c r="C78" s="3"/>
      <c r="D78" s="3"/>
      <c r="E78" s="3"/>
    </row>
    <row r="79" spans="1:5" ht="21.75">
      <c r="A79" s="3"/>
      <c r="B79" s="3"/>
      <c r="C79" s="3"/>
      <c r="D79" s="3"/>
      <c r="E79" s="3"/>
    </row>
    <row r="80" spans="1:5" ht="21.75">
      <c r="A80" s="3"/>
      <c r="B80" s="3"/>
      <c r="C80" s="3"/>
      <c r="D80" s="3"/>
      <c r="E80" s="3"/>
    </row>
    <row r="81" spans="1:5" ht="21.75">
      <c r="A81" s="3"/>
      <c r="B81" s="3"/>
      <c r="C81" s="3"/>
      <c r="D81" s="3"/>
      <c r="E81" s="3"/>
    </row>
    <row r="82" spans="1:5" ht="21.75">
      <c r="A82" s="3"/>
      <c r="B82" s="3"/>
      <c r="C82" s="3"/>
      <c r="D82" s="3"/>
      <c r="E82" s="3"/>
    </row>
    <row r="83" spans="1:5" ht="21.75">
      <c r="A83" s="3"/>
      <c r="B83" s="3"/>
      <c r="C83" s="3"/>
      <c r="D83" s="3"/>
      <c r="E83" s="3"/>
    </row>
    <row r="84" spans="1:5" ht="21.75">
      <c r="A84" s="3"/>
      <c r="B84" s="3"/>
      <c r="C84" s="3"/>
      <c r="D84" s="3"/>
      <c r="E84" s="3"/>
    </row>
    <row r="85" spans="1:5" ht="21.75">
      <c r="A85" s="3"/>
      <c r="B85" s="3"/>
      <c r="C85" s="3"/>
      <c r="D85" s="3"/>
      <c r="E85" s="3"/>
    </row>
    <row r="86" spans="1:5" ht="21.75">
      <c r="A86" s="3"/>
      <c r="B86" s="3"/>
      <c r="C86" s="3"/>
      <c r="D86" s="3"/>
      <c r="E86" s="3"/>
    </row>
    <row r="87" spans="1:5" ht="21.75">
      <c r="A87" s="3"/>
      <c r="B87" s="3"/>
      <c r="C87" s="3"/>
      <c r="D87" s="3"/>
      <c r="E87" s="3"/>
    </row>
    <row r="88" spans="1:5" ht="21.75">
      <c r="A88" s="3"/>
      <c r="B88" s="3"/>
      <c r="C88" s="3"/>
      <c r="D88" s="3"/>
      <c r="E88" s="3"/>
    </row>
    <row r="89" spans="1:5" ht="21.75">
      <c r="A89" s="3"/>
      <c r="B89" s="3"/>
      <c r="C89" s="3"/>
      <c r="D89" s="3"/>
      <c r="E89" s="3"/>
    </row>
    <row r="90" spans="1:5" ht="21.75">
      <c r="A90" s="3"/>
      <c r="B90" s="3"/>
      <c r="C90" s="3"/>
      <c r="D90" s="3"/>
      <c r="E90" s="3"/>
    </row>
    <row r="91" spans="1:5" ht="21.75">
      <c r="A91" s="3"/>
      <c r="B91" s="3"/>
      <c r="C91" s="3"/>
      <c r="D91" s="3"/>
      <c r="E91" s="3"/>
    </row>
    <row r="92" spans="1:5" ht="21.75">
      <c r="A92" s="3"/>
      <c r="B92" s="3"/>
      <c r="C92" s="3"/>
      <c r="D92" s="3"/>
      <c r="E92" s="3"/>
    </row>
    <row r="93" spans="1:5" ht="21.75">
      <c r="A93" s="3"/>
      <c r="B93" s="3"/>
      <c r="C93" s="3"/>
      <c r="D93" s="3"/>
      <c r="E93" s="3"/>
    </row>
    <row r="94" spans="1:5" ht="21.75">
      <c r="A94" s="3"/>
      <c r="B94" s="3"/>
      <c r="C94" s="3"/>
      <c r="D94" s="3"/>
      <c r="E94" s="3"/>
    </row>
    <row r="95" spans="1:5" ht="21.75">
      <c r="A95" s="3"/>
      <c r="B95" s="3"/>
      <c r="C95" s="3"/>
      <c r="D95" s="3"/>
      <c r="E95" s="3"/>
    </row>
    <row r="96" spans="1:5" ht="21.75">
      <c r="A96" s="3"/>
      <c r="B96" s="3"/>
      <c r="C96" s="3"/>
      <c r="D96" s="3"/>
      <c r="E96" s="3"/>
    </row>
    <row r="97" spans="1:5" ht="21.75">
      <c r="A97" s="3"/>
      <c r="B97" s="3"/>
      <c r="C97" s="3"/>
      <c r="D97" s="3"/>
      <c r="E97" s="3"/>
    </row>
    <row r="98" spans="1:5" ht="21.75">
      <c r="A98" s="3"/>
      <c r="B98" s="3"/>
      <c r="C98" s="3"/>
      <c r="D98" s="3"/>
      <c r="E98" s="3"/>
    </row>
    <row r="99" spans="1:5" ht="21.75">
      <c r="A99" s="3"/>
      <c r="B99" s="3"/>
      <c r="C99" s="3"/>
      <c r="D99" s="3"/>
      <c r="E99" s="3"/>
    </row>
    <row r="100" spans="1:5" ht="21.75">
      <c r="A100" s="3"/>
      <c r="B100" s="3"/>
      <c r="C100" s="3"/>
      <c r="D100" s="3"/>
      <c r="E100" s="3"/>
    </row>
    <row r="101" spans="1:5" ht="21.75">
      <c r="A101" s="3"/>
      <c r="B101" s="3"/>
      <c r="C101" s="3"/>
      <c r="D101" s="3"/>
      <c r="E101" s="3"/>
    </row>
    <row r="102" spans="1:5" ht="21.75">
      <c r="A102" s="3"/>
      <c r="B102" s="3"/>
      <c r="C102" s="3"/>
      <c r="D102" s="3"/>
      <c r="E102" s="3"/>
    </row>
    <row r="103" spans="1:5" ht="21.75">
      <c r="A103" s="3"/>
      <c r="B103" s="3"/>
      <c r="C103" s="3"/>
      <c r="D103" s="3"/>
      <c r="E103" s="3"/>
    </row>
    <row r="104" spans="1:5" ht="21.75">
      <c r="A104" s="3"/>
      <c r="B104" s="3"/>
      <c r="C104" s="3"/>
      <c r="D104" s="3"/>
      <c r="E104" s="3"/>
    </row>
    <row r="105" spans="1:5" ht="21.75">
      <c r="A105" s="3"/>
      <c r="B105" s="3"/>
      <c r="C105" s="3"/>
      <c r="D105" s="3"/>
      <c r="E105" s="3"/>
    </row>
    <row r="106" spans="1:5" ht="21.75">
      <c r="A106" s="3"/>
      <c r="B106" s="3"/>
      <c r="C106" s="3"/>
      <c r="D106" s="3"/>
      <c r="E106" s="3"/>
    </row>
    <row r="107" spans="1:5" ht="21.75">
      <c r="A107" s="3"/>
      <c r="B107" s="3"/>
      <c r="C107" s="3"/>
      <c r="D107" s="3"/>
      <c r="E107" s="3"/>
    </row>
    <row r="108" spans="1:5" ht="21.75">
      <c r="A108" s="3"/>
      <c r="B108" s="3"/>
      <c r="C108" s="3"/>
      <c r="D108" s="3"/>
      <c r="E108" s="3"/>
    </row>
    <row r="109" spans="1:5" ht="21.75">
      <c r="A109" s="3"/>
      <c r="B109" s="3"/>
      <c r="C109" s="3"/>
      <c r="D109" s="3"/>
      <c r="E109" s="3"/>
    </row>
    <row r="110" spans="1:5" ht="21.75">
      <c r="A110" s="3"/>
      <c r="B110" s="3"/>
      <c r="C110" s="3"/>
      <c r="D110" s="3"/>
      <c r="E110" s="3"/>
    </row>
    <row r="111" spans="1:5" ht="21.75">
      <c r="A111" s="3"/>
      <c r="B111" s="3"/>
      <c r="C111" s="3"/>
      <c r="D111" s="3"/>
      <c r="E111" s="3"/>
    </row>
    <row r="112" spans="1:5" ht="21.75">
      <c r="A112" s="3"/>
      <c r="B112" s="3"/>
      <c r="C112" s="3"/>
      <c r="D112" s="3"/>
      <c r="E112" s="3"/>
    </row>
    <row r="113" spans="1:5" ht="21.75">
      <c r="A113" s="3"/>
      <c r="B113" s="3"/>
      <c r="C113" s="3"/>
      <c r="D113" s="3"/>
      <c r="E113" s="3"/>
    </row>
    <row r="114" spans="1:5" ht="21.75">
      <c r="A114" s="3"/>
      <c r="B114" s="3"/>
      <c r="C114" s="3"/>
      <c r="D114" s="3"/>
      <c r="E114" s="3"/>
    </row>
    <row r="115" spans="1:5" ht="21.75">
      <c r="A115" s="3"/>
      <c r="B115" s="3"/>
      <c r="C115" s="3"/>
      <c r="D115" s="3"/>
      <c r="E115" s="3"/>
    </row>
    <row r="116" spans="1:5" ht="21.75">
      <c r="A116" s="3"/>
      <c r="B116" s="3"/>
      <c r="C116" s="3"/>
      <c r="D116" s="3"/>
      <c r="E116" s="3"/>
    </row>
    <row r="117" spans="1:5" ht="21.75">
      <c r="A117" s="3"/>
      <c r="B117" s="3"/>
      <c r="C117" s="3"/>
      <c r="D117" s="3"/>
      <c r="E117" s="3"/>
    </row>
    <row r="118" spans="1:5" ht="21.75">
      <c r="A118" s="3"/>
      <c r="B118" s="3"/>
      <c r="C118" s="3"/>
      <c r="D118" s="3"/>
      <c r="E118" s="3"/>
    </row>
    <row r="119" spans="1:5" ht="21.75">
      <c r="A119" s="3"/>
      <c r="B119" s="3"/>
      <c r="C119" s="3"/>
      <c r="D119" s="3"/>
      <c r="E119" s="3"/>
    </row>
    <row r="120" spans="1:5" ht="21.75">
      <c r="A120" s="3"/>
      <c r="B120" s="3"/>
      <c r="C120" s="3"/>
      <c r="D120" s="3"/>
      <c r="E120" s="3"/>
    </row>
    <row r="121" spans="1:5" ht="21.75">
      <c r="A121" s="3"/>
      <c r="B121" s="3"/>
      <c r="C121" s="3"/>
      <c r="D121" s="3"/>
      <c r="E121" s="3"/>
    </row>
    <row r="122" spans="1:5" ht="21.75">
      <c r="A122" s="3"/>
      <c r="B122" s="3"/>
      <c r="C122" s="3"/>
      <c r="D122" s="3"/>
      <c r="E122" s="3"/>
    </row>
    <row r="123" spans="1:5" ht="21.75">
      <c r="A123" s="3"/>
      <c r="B123" s="3"/>
      <c r="C123" s="3"/>
      <c r="D123" s="3"/>
      <c r="E123" s="3"/>
    </row>
    <row r="124" spans="1:5" ht="21.75">
      <c r="A124" s="3"/>
      <c r="B124" s="3"/>
      <c r="C124" s="3"/>
      <c r="D124" s="3"/>
      <c r="E124" s="3"/>
    </row>
    <row r="125" spans="1:5" ht="21.75">
      <c r="A125" s="3"/>
      <c r="B125" s="3"/>
      <c r="C125" s="3"/>
      <c r="D125" s="3"/>
      <c r="E125" s="3"/>
    </row>
    <row r="126" spans="1:5" ht="21.75">
      <c r="A126" s="3"/>
      <c r="B126" s="3"/>
      <c r="C126" s="3"/>
      <c r="D126" s="3"/>
      <c r="E126" s="3"/>
    </row>
    <row r="127" spans="1:5" ht="21.75">
      <c r="A127" s="3"/>
      <c r="B127" s="3"/>
      <c r="C127" s="3"/>
      <c r="D127" s="3"/>
      <c r="E127" s="3"/>
    </row>
    <row r="128" spans="1:5" ht="21.75">
      <c r="A128" s="3"/>
      <c r="B128" s="3"/>
      <c r="C128" s="3"/>
      <c r="D128" s="3"/>
      <c r="E128" s="3"/>
    </row>
    <row r="129" spans="1:5" ht="21.75">
      <c r="A129" s="3"/>
      <c r="B129" s="3"/>
      <c r="C129" s="3"/>
      <c r="D129" s="3"/>
      <c r="E129" s="3"/>
    </row>
    <row r="130" spans="1:5" ht="21.75">
      <c r="A130" s="3"/>
      <c r="B130" s="3"/>
      <c r="C130" s="3"/>
      <c r="D130" s="3"/>
      <c r="E130" s="3"/>
    </row>
    <row r="131" spans="1:5" ht="21.75">
      <c r="A131" s="3"/>
      <c r="B131" s="3"/>
      <c r="C131" s="3"/>
      <c r="D131" s="3"/>
      <c r="E131" s="3"/>
    </row>
    <row r="132" spans="1:5" ht="21.75">
      <c r="A132" s="3"/>
      <c r="B132" s="3"/>
      <c r="C132" s="3"/>
      <c r="D132" s="3"/>
      <c r="E132" s="3"/>
    </row>
    <row r="133" spans="1:5" ht="21.75">
      <c r="A133" s="3"/>
      <c r="B133" s="3"/>
      <c r="C133" s="3"/>
      <c r="D133" s="3"/>
      <c r="E133" s="3"/>
    </row>
    <row r="134" spans="1:5" ht="21.75">
      <c r="A134" s="3"/>
      <c r="B134" s="3"/>
      <c r="C134" s="3"/>
      <c r="D134" s="3"/>
      <c r="E134" s="3"/>
    </row>
    <row r="135" spans="1:5" ht="21.75">
      <c r="A135" s="3"/>
      <c r="B135" s="3"/>
      <c r="C135" s="3"/>
      <c r="D135" s="3"/>
      <c r="E135" s="3"/>
    </row>
    <row r="136" spans="1:5" ht="21.75">
      <c r="A136" s="3"/>
      <c r="B136" s="3"/>
      <c r="C136" s="3"/>
      <c r="D136" s="3"/>
      <c r="E136" s="3"/>
    </row>
    <row r="137" spans="1:5" ht="21.75">
      <c r="A137" s="3"/>
      <c r="B137" s="3"/>
      <c r="C137" s="3"/>
      <c r="D137" s="3"/>
      <c r="E137" s="3"/>
    </row>
    <row r="138" spans="1:5" ht="21.75">
      <c r="A138" s="3"/>
      <c r="B138" s="3"/>
      <c r="C138" s="3"/>
      <c r="D138" s="3"/>
      <c r="E138" s="3"/>
    </row>
    <row r="139" spans="1:5" ht="21.75">
      <c r="A139" s="3"/>
      <c r="B139" s="3"/>
      <c r="C139" s="3"/>
      <c r="D139" s="3"/>
      <c r="E139" s="3"/>
    </row>
    <row r="140" spans="1:5" ht="21.75">
      <c r="A140" s="3"/>
      <c r="B140" s="3"/>
      <c r="C140" s="3"/>
      <c r="D140" s="3"/>
      <c r="E140" s="3"/>
    </row>
    <row r="141" spans="1:5" ht="21.75">
      <c r="A141" s="3"/>
      <c r="B141" s="3"/>
      <c r="C141" s="3"/>
      <c r="D141" s="3"/>
      <c r="E141" s="3"/>
    </row>
    <row r="142" spans="1:5" ht="21.75">
      <c r="A142" s="3"/>
      <c r="B142" s="3"/>
      <c r="C142" s="3"/>
      <c r="D142" s="3"/>
      <c r="E142" s="3"/>
    </row>
    <row r="143" spans="1:5" ht="21.75">
      <c r="A143" s="3"/>
      <c r="B143" s="3"/>
      <c r="C143" s="3"/>
      <c r="D143" s="3"/>
      <c r="E143" s="3"/>
    </row>
    <row r="144" spans="1:5" ht="21.75">
      <c r="A144" s="3"/>
      <c r="B144" s="3"/>
      <c r="C144" s="3"/>
      <c r="D144" s="3"/>
      <c r="E144" s="3"/>
    </row>
    <row r="145" spans="1:5" ht="21.75">
      <c r="A145" s="3"/>
      <c r="B145" s="3"/>
      <c r="C145" s="3"/>
      <c r="D145" s="3"/>
      <c r="E145" s="3"/>
    </row>
    <row r="146" spans="1:5" ht="21.75">
      <c r="A146" s="3"/>
      <c r="B146" s="3"/>
      <c r="C146" s="3"/>
      <c r="D146" s="3"/>
      <c r="E146" s="3"/>
    </row>
    <row r="147" spans="1:5" ht="21.75">
      <c r="A147" s="3"/>
      <c r="B147" s="3"/>
      <c r="C147" s="3"/>
      <c r="D147" s="3"/>
      <c r="E147" s="3"/>
    </row>
    <row r="148" spans="1:5" ht="21.75">
      <c r="A148" s="3"/>
      <c r="B148" s="3"/>
      <c r="C148" s="3"/>
      <c r="D148" s="3"/>
      <c r="E148" s="3"/>
    </row>
    <row r="149" spans="1:5" ht="21.75">
      <c r="A149" s="3"/>
      <c r="B149" s="3"/>
      <c r="C149" s="3"/>
      <c r="D149" s="3"/>
      <c r="E149" s="3"/>
    </row>
    <row r="150" spans="1:5" ht="21.75">
      <c r="A150" s="3"/>
      <c r="B150" s="3"/>
      <c r="C150" s="3"/>
      <c r="D150" s="3"/>
      <c r="E150" s="3"/>
    </row>
    <row r="151" spans="1:5" ht="21.75">
      <c r="A151" s="3"/>
      <c r="B151" s="3"/>
      <c r="C151" s="3"/>
      <c r="D151" s="3"/>
      <c r="E151" s="3"/>
    </row>
    <row r="152" spans="1:5" ht="21.75">
      <c r="A152" s="3"/>
      <c r="B152" s="3"/>
      <c r="C152" s="3"/>
      <c r="D152" s="3"/>
      <c r="E152" s="3"/>
    </row>
    <row r="153" spans="1:5" ht="21.75">
      <c r="A153" s="3"/>
      <c r="B153" s="3"/>
      <c r="C153" s="3"/>
      <c r="D153" s="3"/>
      <c r="E153" s="3"/>
    </row>
    <row r="154" spans="1:5" ht="21.75">
      <c r="A154" s="3"/>
      <c r="B154" s="3"/>
      <c r="C154" s="3"/>
      <c r="D154" s="3"/>
      <c r="E154" s="3"/>
    </row>
    <row r="155" spans="1:5" ht="21.75">
      <c r="A155" s="3"/>
      <c r="B155" s="3"/>
      <c r="C155" s="3"/>
      <c r="D155" s="3"/>
      <c r="E155" s="3"/>
    </row>
    <row r="156" spans="1:5" ht="21.75">
      <c r="A156" s="3"/>
      <c r="B156" s="3"/>
      <c r="C156" s="3"/>
      <c r="D156" s="3"/>
      <c r="E156" s="3"/>
    </row>
    <row r="157" spans="1:5" ht="21.75">
      <c r="A157" s="3"/>
      <c r="B157" s="3"/>
      <c r="C157" s="3"/>
      <c r="D157" s="3"/>
      <c r="E157" s="3"/>
    </row>
    <row r="158" spans="1:5" ht="21.75">
      <c r="A158" s="3"/>
      <c r="B158" s="3"/>
      <c r="C158" s="3"/>
      <c r="D158" s="3"/>
      <c r="E158" s="3"/>
    </row>
    <row r="159" spans="1:5" ht="21.75">
      <c r="A159" s="3"/>
      <c r="B159" s="3"/>
      <c r="C159" s="3"/>
      <c r="D159" s="3"/>
      <c r="E159" s="3"/>
    </row>
    <row r="160" spans="1:5" ht="21.75">
      <c r="A160" s="3"/>
      <c r="B160" s="3"/>
      <c r="C160" s="3"/>
      <c r="D160" s="3"/>
      <c r="E160" s="3"/>
    </row>
    <row r="161" spans="1:5" ht="21.75">
      <c r="A161" s="3"/>
      <c r="B161" s="3"/>
      <c r="C161" s="3"/>
      <c r="D161" s="3"/>
      <c r="E161" s="3"/>
    </row>
    <row r="162" spans="1:5" ht="21.75">
      <c r="A162" s="3"/>
      <c r="B162" s="3"/>
      <c r="C162" s="3"/>
      <c r="D162" s="3"/>
      <c r="E162" s="3"/>
    </row>
    <row r="163" spans="1:5" ht="21.75">
      <c r="A163" s="3"/>
      <c r="B163" s="3"/>
      <c r="C163" s="3"/>
      <c r="D163" s="3"/>
      <c r="E163" s="3"/>
    </row>
    <row r="164" spans="1:5" ht="21.75">
      <c r="A164" s="3"/>
      <c r="B164" s="3"/>
      <c r="C164" s="3"/>
      <c r="D164" s="3"/>
      <c r="E164" s="3"/>
    </row>
    <row r="165" spans="1:5" ht="21.75">
      <c r="A165" s="3"/>
      <c r="B165" s="3"/>
      <c r="C165" s="3"/>
      <c r="D165" s="3"/>
      <c r="E165" s="3"/>
    </row>
    <row r="166" spans="1:5" ht="21.75">
      <c r="A166" s="3"/>
      <c r="B166" s="3"/>
      <c r="C166" s="3"/>
      <c r="D166" s="3"/>
      <c r="E166" s="3"/>
    </row>
    <row r="167" spans="1:5" ht="21.75">
      <c r="A167" s="3"/>
      <c r="B167" s="3"/>
      <c r="C167" s="3"/>
      <c r="D167" s="3"/>
      <c r="E167" s="3"/>
    </row>
    <row r="168" spans="1:5" ht="21.75">
      <c r="A168" s="3"/>
      <c r="B168" s="3"/>
      <c r="C168" s="3"/>
      <c r="D168" s="3"/>
      <c r="E168" s="3"/>
    </row>
    <row r="169" spans="1:5" ht="21.75">
      <c r="A169" s="3"/>
      <c r="B169" s="3"/>
      <c r="C169" s="3"/>
      <c r="D169" s="3"/>
      <c r="E169" s="3"/>
    </row>
    <row r="170" spans="1:5" ht="21.75">
      <c r="A170" s="3"/>
      <c r="B170" s="3"/>
      <c r="C170" s="3"/>
      <c r="D170" s="3"/>
      <c r="E170" s="3"/>
    </row>
    <row r="171" spans="1:5" ht="21.75">
      <c r="A171" s="3"/>
      <c r="B171" s="3"/>
      <c r="C171" s="3"/>
      <c r="D171" s="3"/>
      <c r="E171" s="3"/>
    </row>
    <row r="172" spans="1:5" ht="21.75">
      <c r="A172" s="3"/>
      <c r="B172" s="3"/>
      <c r="C172" s="3"/>
      <c r="D172" s="3"/>
      <c r="E172" s="3"/>
    </row>
    <row r="173" spans="1:5" ht="21.75">
      <c r="A173" s="3"/>
      <c r="B173" s="3"/>
      <c r="C173" s="3"/>
      <c r="D173" s="3"/>
      <c r="E173" s="3"/>
    </row>
    <row r="174" spans="1:5" ht="21.75">
      <c r="A174" s="3"/>
      <c r="B174" s="3"/>
      <c r="C174" s="3"/>
      <c r="D174" s="3"/>
      <c r="E174" s="3"/>
    </row>
    <row r="175" spans="1:5" ht="21.75">
      <c r="A175" s="3"/>
      <c r="B175" s="3"/>
      <c r="C175" s="3"/>
      <c r="D175" s="3"/>
      <c r="E175" s="3"/>
    </row>
    <row r="176" spans="1:5" ht="21.75">
      <c r="A176" s="3"/>
      <c r="B176" s="3"/>
      <c r="C176" s="3"/>
      <c r="D176" s="3"/>
      <c r="E176" s="3"/>
    </row>
    <row r="177" spans="1:5" ht="21.75">
      <c r="A177" s="3"/>
      <c r="B177" s="3"/>
      <c r="C177" s="3"/>
      <c r="D177" s="3"/>
      <c r="E177" s="3"/>
    </row>
    <row r="178" spans="1:5" ht="21.75">
      <c r="A178" s="3"/>
      <c r="B178" s="3"/>
      <c r="C178" s="3"/>
      <c r="D178" s="3"/>
      <c r="E178" s="3"/>
    </row>
    <row r="179" spans="1:5" ht="21.75">
      <c r="A179" s="3"/>
      <c r="B179" s="3"/>
      <c r="C179" s="3"/>
      <c r="D179" s="3"/>
      <c r="E179" s="3"/>
    </row>
    <row r="180" spans="1:5" ht="21.75">
      <c r="A180" s="3"/>
      <c r="B180" s="3"/>
      <c r="C180" s="3"/>
      <c r="D180" s="3"/>
      <c r="E180" s="3"/>
    </row>
    <row r="181" spans="1:5" ht="21.75">
      <c r="A181" s="3"/>
      <c r="B181" s="3"/>
      <c r="C181" s="3"/>
      <c r="D181" s="3"/>
      <c r="E181" s="3"/>
    </row>
    <row r="182" spans="1:5" ht="21.75">
      <c r="A182" s="3"/>
      <c r="B182" s="3"/>
      <c r="C182" s="3"/>
      <c r="D182" s="3"/>
      <c r="E182" s="3"/>
    </row>
    <row r="183" spans="1:5" ht="21.75">
      <c r="A183" s="3"/>
      <c r="B183" s="3"/>
      <c r="C183" s="3"/>
      <c r="D183" s="3"/>
      <c r="E183" s="3"/>
    </row>
    <row r="184" spans="1:5" ht="21.75">
      <c r="A184" s="3"/>
      <c r="B184" s="3"/>
      <c r="C184" s="3"/>
      <c r="D184" s="3"/>
      <c r="E184" s="3"/>
    </row>
    <row r="185" spans="1:5" ht="21.75">
      <c r="A185" s="3"/>
      <c r="B185" s="3"/>
      <c r="C185" s="3"/>
      <c r="D185" s="3"/>
      <c r="E185" s="3"/>
    </row>
    <row r="186" spans="1:5" ht="21.75">
      <c r="A186" s="3"/>
      <c r="B186" s="3"/>
      <c r="C186" s="3"/>
      <c r="D186" s="3"/>
      <c r="E186" s="3"/>
    </row>
    <row r="187" spans="1:5" ht="21.75">
      <c r="A187" s="3"/>
      <c r="B187" s="3"/>
      <c r="C187" s="3"/>
      <c r="D187" s="3"/>
      <c r="E187" s="3"/>
    </row>
    <row r="188" spans="1:5" ht="21.75">
      <c r="A188" s="3"/>
      <c r="B188" s="3"/>
      <c r="C188" s="3"/>
      <c r="D188" s="3"/>
      <c r="E188" s="3"/>
    </row>
    <row r="189" spans="1:5" ht="21.75">
      <c r="A189" s="3"/>
      <c r="B189" s="3"/>
      <c r="C189" s="3"/>
      <c r="D189" s="3"/>
      <c r="E189" s="3"/>
    </row>
    <row r="190" spans="1:5" ht="21.75">
      <c r="A190" s="3"/>
      <c r="B190" s="3"/>
      <c r="C190" s="3"/>
      <c r="D190" s="3"/>
      <c r="E190" s="3"/>
    </row>
    <row r="191" spans="1:5" ht="21.75">
      <c r="A191" s="3"/>
      <c r="B191" s="3"/>
      <c r="C191" s="3"/>
      <c r="D191" s="3"/>
      <c r="E191" s="3"/>
    </row>
    <row r="192" spans="1:5" ht="21.75">
      <c r="A192" s="3"/>
      <c r="B192" s="3"/>
      <c r="C192" s="3"/>
      <c r="D192" s="3"/>
      <c r="E192" s="3"/>
    </row>
    <row r="193" spans="1:5" ht="21.75">
      <c r="A193" s="3"/>
      <c r="B193" s="3"/>
      <c r="C193" s="3"/>
      <c r="D193" s="3"/>
      <c r="E193" s="3"/>
    </row>
    <row r="194" spans="1:5" ht="21.75">
      <c r="A194" s="3"/>
      <c r="B194" s="3"/>
      <c r="C194" s="3"/>
      <c r="D194" s="3"/>
      <c r="E194" s="3"/>
    </row>
    <row r="195" spans="1:5" ht="21.75">
      <c r="A195" s="3"/>
      <c r="B195" s="3"/>
      <c r="C195" s="3"/>
      <c r="D195" s="3"/>
      <c r="E195" s="3"/>
    </row>
    <row r="196" spans="1:5" ht="21.75">
      <c r="A196" s="3"/>
      <c r="B196" s="3"/>
      <c r="C196" s="3"/>
      <c r="D196" s="3"/>
      <c r="E196" s="3"/>
    </row>
    <row r="197" spans="1:5" ht="21.75">
      <c r="A197" s="3"/>
      <c r="B197" s="3"/>
      <c r="C197" s="3"/>
      <c r="D197" s="3"/>
      <c r="E197" s="3"/>
    </row>
    <row r="198" spans="1:5" ht="21.75">
      <c r="A198" s="3"/>
      <c r="B198" s="3"/>
      <c r="C198" s="3"/>
      <c r="D198" s="3"/>
      <c r="E198" s="3"/>
    </row>
    <row r="199" spans="1:5" ht="21.75">
      <c r="A199" s="3"/>
      <c r="B199" s="3"/>
      <c r="C199" s="3"/>
      <c r="D199" s="3"/>
      <c r="E199" s="3"/>
    </row>
    <row r="200" spans="1:5" ht="21.75">
      <c r="A200" s="3"/>
      <c r="B200" s="3"/>
      <c r="C200" s="3"/>
      <c r="D200" s="3"/>
      <c r="E200" s="3"/>
    </row>
    <row r="201" spans="1:5" ht="21.75">
      <c r="A201" s="3"/>
      <c r="B201" s="3"/>
      <c r="C201" s="3"/>
      <c r="D201" s="3"/>
      <c r="E201" s="3"/>
    </row>
    <row r="202" spans="1:5" ht="21.75">
      <c r="A202" s="3"/>
      <c r="B202" s="3"/>
      <c r="C202" s="3"/>
      <c r="D202" s="3"/>
      <c r="E202" s="3"/>
    </row>
    <row r="203" spans="1:5" ht="21.75">
      <c r="A203" s="3"/>
      <c r="B203" s="3"/>
      <c r="C203" s="3"/>
      <c r="D203" s="3"/>
      <c r="E203" s="3"/>
    </row>
    <row r="204" spans="1:5" ht="21.75">
      <c r="A204" s="3"/>
      <c r="B204" s="3"/>
      <c r="C204" s="3"/>
      <c r="D204" s="3"/>
      <c r="E204" s="3"/>
    </row>
    <row r="205" spans="1:5" ht="21.75">
      <c r="A205" s="3"/>
      <c r="B205" s="3"/>
      <c r="C205" s="3"/>
      <c r="D205" s="3"/>
      <c r="E205" s="3"/>
    </row>
    <row r="206" spans="1:5" ht="21.75">
      <c r="A206" s="3"/>
      <c r="B206" s="3"/>
      <c r="C206" s="3"/>
      <c r="D206" s="3"/>
      <c r="E206" s="3"/>
    </row>
    <row r="207" spans="1:5" ht="21.75">
      <c r="A207" s="3"/>
      <c r="B207" s="3"/>
      <c r="C207" s="3"/>
      <c r="D207" s="3"/>
      <c r="E207" s="3"/>
    </row>
    <row r="208" spans="1:5" ht="21.75">
      <c r="A208" s="3"/>
      <c r="B208" s="3"/>
      <c r="C208" s="3"/>
      <c r="D208" s="3"/>
      <c r="E208" s="3"/>
    </row>
    <row r="209" spans="1:5" ht="21.75">
      <c r="A209" s="3"/>
      <c r="B209" s="3"/>
      <c r="C209" s="3"/>
      <c r="D209" s="3"/>
      <c r="E209" s="3"/>
    </row>
    <row r="210" spans="1:5" ht="21.75">
      <c r="A210" s="3"/>
      <c r="B210" s="3"/>
      <c r="C210" s="3"/>
      <c r="D210" s="3"/>
      <c r="E210" s="3"/>
    </row>
    <row r="211" spans="1:5" ht="21.75">
      <c r="A211" s="3"/>
      <c r="B211" s="3"/>
      <c r="C211" s="3"/>
      <c r="D211" s="3"/>
      <c r="E211" s="3"/>
    </row>
    <row r="212" spans="1:5" ht="21.75">
      <c r="A212" s="3"/>
      <c r="B212" s="3"/>
      <c r="C212" s="3"/>
      <c r="D212" s="3"/>
      <c r="E212" s="3"/>
    </row>
    <row r="213" spans="1:5" ht="21.75">
      <c r="A213" s="3"/>
      <c r="B213" s="3"/>
      <c r="C213" s="3"/>
      <c r="D213" s="3"/>
      <c r="E213" s="3"/>
    </row>
    <row r="214" spans="1:5" ht="21.75">
      <c r="A214" s="3"/>
      <c r="B214" s="3"/>
      <c r="C214" s="3"/>
      <c r="D214" s="3"/>
      <c r="E214" s="3"/>
    </row>
    <row r="215" spans="1:5" ht="21.75">
      <c r="A215" s="3"/>
      <c r="B215" s="3"/>
      <c r="C215" s="3"/>
      <c r="D215" s="3"/>
      <c r="E215" s="3"/>
    </row>
    <row r="216" spans="1:5" ht="21.75">
      <c r="A216" s="3"/>
      <c r="B216" s="3"/>
      <c r="C216" s="3"/>
      <c r="D216" s="3"/>
      <c r="E216" s="3"/>
    </row>
    <row r="217" spans="1:5" ht="21.75">
      <c r="A217" s="3"/>
      <c r="B217" s="3"/>
      <c r="C217" s="3"/>
      <c r="D217" s="3"/>
      <c r="E217" s="3"/>
    </row>
    <row r="218" spans="1:5" ht="21.75">
      <c r="A218" s="3"/>
      <c r="B218" s="3"/>
      <c r="C218" s="3"/>
      <c r="D218" s="3"/>
      <c r="E218" s="3"/>
    </row>
    <row r="219" spans="1:5" ht="21.75">
      <c r="A219" s="3"/>
      <c r="B219" s="3"/>
      <c r="C219" s="3"/>
      <c r="D219" s="3"/>
      <c r="E219" s="3"/>
    </row>
    <row r="220" spans="1:5" ht="21.75">
      <c r="A220" s="3"/>
      <c r="B220" s="3"/>
      <c r="C220" s="3"/>
      <c r="D220" s="3"/>
      <c r="E220" s="3"/>
    </row>
    <row r="221" spans="1:5" ht="21.75">
      <c r="A221" s="3"/>
      <c r="B221" s="3"/>
      <c r="C221" s="3"/>
      <c r="D221" s="3"/>
      <c r="E221" s="3"/>
    </row>
    <row r="222" spans="1:5" ht="21.75">
      <c r="A222" s="3"/>
      <c r="B222" s="3"/>
      <c r="C222" s="3"/>
      <c r="D222" s="3"/>
      <c r="E222" s="3"/>
    </row>
    <row r="223" spans="1:5" ht="21.75">
      <c r="A223" s="3"/>
      <c r="B223" s="3"/>
      <c r="C223" s="3"/>
      <c r="D223" s="3"/>
      <c r="E223" s="3"/>
    </row>
    <row r="224" spans="1:5" ht="21.75">
      <c r="A224" s="3"/>
      <c r="B224" s="3"/>
      <c r="C224" s="3"/>
      <c r="D224" s="3"/>
      <c r="E224" s="3"/>
    </row>
    <row r="225" spans="1:5" ht="21.75">
      <c r="A225" s="3"/>
      <c r="B225" s="3"/>
      <c r="C225" s="3"/>
      <c r="D225" s="3"/>
      <c r="E225" s="3"/>
    </row>
    <row r="226" spans="1:5" ht="21.75">
      <c r="A226" s="3"/>
      <c r="B226" s="3"/>
      <c r="C226" s="3"/>
      <c r="D226" s="3"/>
      <c r="E226" s="3"/>
    </row>
    <row r="227" spans="1:5" ht="21.75">
      <c r="A227" s="3"/>
      <c r="B227" s="3"/>
      <c r="C227" s="3"/>
      <c r="D227" s="3"/>
      <c r="E227" s="3"/>
    </row>
    <row r="228" spans="1:5" ht="21.75">
      <c r="A228" s="3"/>
      <c r="B228" s="3"/>
      <c r="C228" s="3"/>
      <c r="D228" s="3"/>
      <c r="E228" s="3"/>
    </row>
    <row r="229" spans="1:5" ht="21.75">
      <c r="A229" s="3"/>
      <c r="B229" s="3"/>
      <c r="C229" s="3"/>
      <c r="D229" s="3"/>
      <c r="E229" s="3"/>
    </row>
    <row r="230" spans="1:5" ht="21.75">
      <c r="A230" s="3"/>
      <c r="B230" s="3"/>
      <c r="C230" s="3"/>
      <c r="D230" s="3"/>
      <c r="E230" s="3"/>
    </row>
    <row r="231" spans="1:5" ht="21.75">
      <c r="A231" s="3"/>
      <c r="B231" s="3"/>
      <c r="C231" s="3"/>
      <c r="D231" s="3"/>
      <c r="E231" s="3"/>
    </row>
    <row r="232" spans="1:5" ht="21.75">
      <c r="A232" s="3"/>
      <c r="B232" s="3"/>
      <c r="C232" s="3"/>
      <c r="D232" s="3"/>
      <c r="E232" s="3"/>
    </row>
    <row r="233" spans="1:5" ht="21.75">
      <c r="A233" s="3"/>
      <c r="B233" s="3"/>
      <c r="C233" s="3"/>
      <c r="D233" s="3"/>
      <c r="E233" s="3"/>
    </row>
    <row r="234" spans="1:5" ht="21.75">
      <c r="A234" s="3"/>
      <c r="B234" s="3"/>
      <c r="C234" s="3"/>
      <c r="D234" s="3"/>
      <c r="E234" s="3"/>
    </row>
    <row r="235" spans="1:5" ht="21.75">
      <c r="A235" s="3"/>
      <c r="B235" s="3"/>
      <c r="C235" s="3"/>
      <c r="D235" s="3"/>
      <c r="E235" s="3"/>
    </row>
    <row r="236" spans="1:5" ht="21.75">
      <c r="A236" s="3"/>
      <c r="B236" s="3"/>
      <c r="C236" s="3"/>
      <c r="D236" s="3"/>
      <c r="E236" s="3"/>
    </row>
    <row r="237" spans="1:5" ht="21.75">
      <c r="A237" s="3"/>
      <c r="B237" s="3"/>
      <c r="C237" s="3"/>
      <c r="D237" s="3"/>
      <c r="E237" s="3"/>
    </row>
    <row r="238" spans="1:5" ht="21.75">
      <c r="A238" s="3"/>
      <c r="B238" s="3"/>
      <c r="C238" s="3"/>
      <c r="D238" s="3"/>
      <c r="E238" s="3"/>
    </row>
    <row r="239" spans="1:5" ht="21.75">
      <c r="A239" s="3"/>
      <c r="B239" s="3"/>
      <c r="C239" s="3"/>
      <c r="D239" s="3"/>
      <c r="E239" s="3"/>
    </row>
    <row r="240" spans="1:5" ht="21.75">
      <c r="A240" s="3"/>
      <c r="B240" s="3"/>
      <c r="C240" s="3"/>
      <c r="D240" s="3"/>
      <c r="E240" s="3"/>
    </row>
    <row r="241" spans="1:5" ht="21.75">
      <c r="A241" s="3"/>
      <c r="B241" s="3"/>
      <c r="C241" s="3"/>
      <c r="D241" s="3"/>
      <c r="E241" s="3"/>
    </row>
    <row r="242" spans="1:5" ht="21.75">
      <c r="A242" s="3"/>
      <c r="B242" s="3"/>
      <c r="C242" s="3"/>
      <c r="D242" s="3"/>
      <c r="E242" s="3"/>
    </row>
    <row r="243" spans="1:5" ht="21.75">
      <c r="A243" s="3"/>
      <c r="B243" s="3"/>
      <c r="C243" s="3"/>
      <c r="D243" s="3"/>
      <c r="E243" s="3"/>
    </row>
    <row r="244" spans="1:5" ht="21.75">
      <c r="A244" s="3"/>
      <c r="B244" s="3"/>
      <c r="C244" s="3"/>
      <c r="D244" s="3"/>
      <c r="E244" s="3"/>
    </row>
    <row r="245" spans="1:5" ht="21.75">
      <c r="A245" s="3"/>
      <c r="B245" s="3"/>
      <c r="C245" s="3"/>
      <c r="D245" s="3"/>
      <c r="E245" s="3"/>
    </row>
    <row r="246" spans="1:5" ht="21.75">
      <c r="A246" s="3"/>
      <c r="B246" s="3"/>
      <c r="C246" s="3"/>
      <c r="D246" s="3"/>
      <c r="E246" s="3"/>
    </row>
    <row r="247" spans="1:5" ht="21.75">
      <c r="A247" s="3"/>
      <c r="B247" s="3"/>
      <c r="C247" s="3"/>
      <c r="D247" s="3"/>
      <c r="E247" s="3"/>
    </row>
    <row r="248" spans="1:5" ht="21.75">
      <c r="A248" s="3"/>
      <c r="B248" s="3"/>
      <c r="C248" s="3"/>
      <c r="D248" s="3"/>
      <c r="E248" s="3"/>
    </row>
    <row r="249" spans="1:5" ht="21.75">
      <c r="A249" s="3"/>
      <c r="B249" s="3"/>
      <c r="C249" s="3"/>
      <c r="D249" s="3"/>
      <c r="E249" s="3"/>
    </row>
    <row r="250" spans="1:5" ht="21.75">
      <c r="A250" s="3"/>
      <c r="B250" s="3"/>
      <c r="C250" s="3"/>
      <c r="D250" s="3"/>
      <c r="E250" s="3"/>
    </row>
    <row r="251" spans="1:5" ht="21.75">
      <c r="A251" s="3"/>
      <c r="B251" s="3"/>
      <c r="C251" s="3"/>
      <c r="D251" s="3"/>
      <c r="E251" s="3"/>
    </row>
    <row r="252" spans="1:5" ht="21.75">
      <c r="A252" s="3"/>
      <c r="B252" s="3"/>
      <c r="C252" s="3"/>
      <c r="D252" s="3"/>
      <c r="E252" s="3"/>
    </row>
    <row r="253" spans="1:5" ht="21.75">
      <c r="A253" s="3"/>
      <c r="B253" s="3"/>
      <c r="C253" s="3"/>
      <c r="D253" s="3"/>
      <c r="E253" s="3"/>
    </row>
    <row r="254" spans="1:5" ht="21.75">
      <c r="A254" s="3"/>
      <c r="B254" s="3"/>
      <c r="C254" s="3"/>
      <c r="D254" s="3"/>
      <c r="E254" s="3"/>
    </row>
    <row r="255" spans="1:5" ht="21.75">
      <c r="A255" s="3"/>
      <c r="B255" s="3"/>
      <c r="C255" s="3"/>
      <c r="D255" s="3"/>
      <c r="E255" s="3"/>
    </row>
    <row r="256" spans="1:5" ht="21.75">
      <c r="A256" s="3"/>
      <c r="B256" s="3"/>
      <c r="C256" s="3"/>
      <c r="D256" s="3"/>
      <c r="E256" s="3"/>
    </row>
    <row r="257" spans="1:5" ht="21.75">
      <c r="A257" s="3"/>
      <c r="B257" s="3"/>
      <c r="C257" s="3"/>
      <c r="D257" s="3"/>
      <c r="E257" s="3"/>
    </row>
    <row r="258" spans="1:5" ht="21.75">
      <c r="A258" s="3"/>
      <c r="B258" s="3"/>
      <c r="C258" s="3"/>
      <c r="D258" s="3"/>
      <c r="E258" s="3"/>
    </row>
    <row r="259" spans="1:5" ht="21.75">
      <c r="A259" s="3"/>
      <c r="B259" s="3"/>
      <c r="C259" s="3"/>
      <c r="D259" s="3"/>
      <c r="E259" s="3"/>
    </row>
    <row r="260" spans="1:5" ht="21.75">
      <c r="A260" s="3"/>
      <c r="B260" s="3"/>
      <c r="C260" s="3"/>
      <c r="D260" s="3"/>
      <c r="E260" s="3"/>
    </row>
    <row r="261" spans="1:5" ht="21.75">
      <c r="A261" s="3"/>
      <c r="B261" s="3"/>
      <c r="C261" s="3"/>
      <c r="D261" s="3"/>
      <c r="E261" s="3"/>
    </row>
    <row r="262" spans="1:5" ht="21.75">
      <c r="A262" s="3"/>
      <c r="B262" s="3"/>
      <c r="C262" s="3"/>
      <c r="D262" s="3"/>
      <c r="E262" s="3"/>
    </row>
    <row r="263" spans="1:5" ht="21.75">
      <c r="A263" s="3"/>
      <c r="B263" s="3"/>
      <c r="C263" s="3"/>
      <c r="D263" s="3"/>
      <c r="E263" s="3"/>
    </row>
    <row r="264" spans="1:5" ht="21.75">
      <c r="A264" s="3"/>
      <c r="B264" s="3"/>
      <c r="C264" s="3"/>
      <c r="D264" s="3"/>
      <c r="E264" s="3"/>
    </row>
    <row r="265" spans="1:5" ht="21.75">
      <c r="A265" s="3"/>
      <c r="B265" s="3"/>
      <c r="C265" s="3"/>
      <c r="D265" s="3"/>
      <c r="E265" s="3"/>
    </row>
    <row r="266" spans="1:5" ht="21.75">
      <c r="A266" s="3"/>
      <c r="B266" s="3"/>
      <c r="C266" s="3"/>
      <c r="D266" s="3"/>
      <c r="E266" s="3"/>
    </row>
    <row r="267" spans="1:5" ht="21.75">
      <c r="A267" s="3"/>
      <c r="B267" s="3"/>
      <c r="C267" s="3"/>
      <c r="D267" s="3"/>
      <c r="E267" s="3"/>
    </row>
    <row r="268" spans="1:5" ht="21.75">
      <c r="A268" s="3"/>
      <c r="B268" s="3"/>
      <c r="C268" s="3"/>
      <c r="D268" s="3"/>
      <c r="E268" s="3"/>
    </row>
    <row r="269" spans="1:5" ht="21.75">
      <c r="A269" s="3"/>
      <c r="B269" s="3"/>
      <c r="C269" s="3"/>
      <c r="D269" s="3"/>
      <c r="E269" s="3"/>
    </row>
    <row r="270" spans="1:5" ht="21.75">
      <c r="A270" s="3"/>
      <c r="B270" s="3"/>
      <c r="C270" s="3"/>
      <c r="D270" s="3"/>
      <c r="E270" s="3"/>
    </row>
    <row r="271" spans="1:5" ht="21.75">
      <c r="A271" s="3"/>
      <c r="B271" s="3"/>
      <c r="C271" s="3"/>
      <c r="D271" s="3"/>
      <c r="E271" s="3"/>
    </row>
    <row r="272" spans="1:5" ht="21.75">
      <c r="A272" s="3"/>
      <c r="B272" s="3"/>
      <c r="C272" s="3"/>
      <c r="D272" s="3"/>
      <c r="E272" s="3"/>
    </row>
    <row r="273" spans="1:5" ht="21.75">
      <c r="A273" s="3"/>
      <c r="B273" s="3"/>
      <c r="C273" s="3"/>
      <c r="D273" s="3"/>
      <c r="E273" s="3"/>
    </row>
    <row r="274" spans="1:5" ht="21.75">
      <c r="A274" s="3"/>
      <c r="B274" s="3"/>
      <c r="C274" s="3"/>
      <c r="D274" s="3"/>
      <c r="E274" s="3"/>
    </row>
    <row r="275" spans="1:5" ht="21.75">
      <c r="A275" s="3"/>
      <c r="B275" s="3"/>
      <c r="C275" s="3"/>
      <c r="D275" s="3"/>
      <c r="E275" s="3"/>
    </row>
    <row r="276" spans="1:5" ht="21.75">
      <c r="A276" s="3"/>
      <c r="B276" s="3"/>
      <c r="C276" s="3"/>
      <c r="D276" s="3"/>
      <c r="E276" s="3"/>
    </row>
    <row r="277" spans="1:5" ht="21.75">
      <c r="A277" s="3"/>
      <c r="B277" s="3"/>
      <c r="C277" s="3"/>
      <c r="D277" s="3"/>
      <c r="E277" s="3"/>
    </row>
    <row r="278" spans="1:5" ht="21.75">
      <c r="A278" s="3"/>
      <c r="B278" s="3"/>
      <c r="C278" s="3"/>
      <c r="D278" s="3"/>
      <c r="E278" s="3"/>
    </row>
    <row r="279" spans="1:5" ht="21.75">
      <c r="A279" s="3"/>
      <c r="B279" s="3"/>
      <c r="C279" s="3"/>
      <c r="D279" s="3"/>
      <c r="E279" s="3"/>
    </row>
    <row r="280" spans="1:5" ht="21.75">
      <c r="A280" s="3"/>
      <c r="B280" s="3"/>
      <c r="C280" s="3"/>
      <c r="D280" s="3"/>
      <c r="E280" s="3"/>
    </row>
    <row r="281" spans="1:5" ht="21.75">
      <c r="A281" s="3"/>
      <c r="B281" s="3"/>
      <c r="C281" s="3"/>
      <c r="D281" s="3"/>
      <c r="E281" s="3"/>
    </row>
    <row r="282" spans="1:5" ht="21.75">
      <c r="A282" s="3"/>
      <c r="B282" s="3"/>
      <c r="C282" s="3"/>
      <c r="D282" s="3"/>
      <c r="E282" s="3"/>
    </row>
    <row r="283" spans="1:5" ht="21.75">
      <c r="A283" s="3"/>
      <c r="B283" s="3"/>
      <c r="C283" s="3"/>
      <c r="D283" s="3"/>
      <c r="E283" s="3"/>
    </row>
    <row r="284" spans="1:5" ht="21.75">
      <c r="A284" s="3"/>
      <c r="B284" s="3"/>
      <c r="C284" s="3"/>
      <c r="D284" s="3"/>
      <c r="E284" s="3"/>
    </row>
    <row r="285" spans="1:5" ht="21.75">
      <c r="A285" s="3"/>
      <c r="B285" s="3"/>
      <c r="C285" s="3"/>
      <c r="D285" s="3"/>
      <c r="E285" s="3"/>
    </row>
    <row r="286" spans="1:5" ht="21.75">
      <c r="A286" s="3"/>
      <c r="B286" s="3"/>
      <c r="C286" s="3"/>
      <c r="D286" s="3"/>
      <c r="E286" s="3"/>
    </row>
    <row r="287" spans="1:5" ht="21.75">
      <c r="A287" s="3"/>
      <c r="B287" s="3"/>
      <c r="C287" s="3"/>
      <c r="D287" s="3"/>
      <c r="E287" s="3"/>
    </row>
    <row r="288" spans="1:5" ht="21.75">
      <c r="A288" s="3"/>
      <c r="B288" s="3"/>
      <c r="C288" s="3"/>
      <c r="D288" s="3"/>
      <c r="E288" s="3"/>
    </row>
    <row r="289" spans="1:5" ht="21.75">
      <c r="A289" s="3"/>
      <c r="B289" s="3"/>
      <c r="C289" s="3"/>
      <c r="D289" s="3"/>
      <c r="E289" s="3"/>
    </row>
    <row r="290" spans="1:5" ht="21.75">
      <c r="A290" s="3"/>
      <c r="B290" s="3"/>
      <c r="C290" s="3"/>
      <c r="D290" s="3"/>
      <c r="E290" s="3"/>
    </row>
    <row r="291" spans="1:5" ht="21.75">
      <c r="A291" s="3"/>
      <c r="B291" s="3"/>
      <c r="C291" s="3"/>
      <c r="D291" s="3"/>
      <c r="E291" s="3"/>
    </row>
    <row r="292" spans="1:5" ht="21.75">
      <c r="A292" s="3"/>
      <c r="B292" s="3"/>
      <c r="C292" s="3"/>
      <c r="D292" s="3"/>
      <c r="E292" s="3"/>
    </row>
    <row r="293" spans="1:5" ht="21.75">
      <c r="A293" s="3"/>
      <c r="B293" s="3"/>
      <c r="C293" s="3"/>
      <c r="D293" s="3"/>
      <c r="E293" s="3"/>
    </row>
    <row r="294" spans="1:5" ht="21.75">
      <c r="A294" s="3"/>
      <c r="B294" s="3"/>
      <c r="C294" s="3"/>
      <c r="D294" s="3"/>
      <c r="E294" s="3"/>
    </row>
    <row r="295" spans="1:5" ht="21.75">
      <c r="A295" s="3"/>
      <c r="B295" s="3"/>
      <c r="C295" s="3"/>
      <c r="D295" s="3"/>
      <c r="E295" s="3"/>
    </row>
    <row r="296" spans="1:5" ht="21.75">
      <c r="A296" s="3"/>
      <c r="B296" s="3"/>
      <c r="C296" s="3"/>
      <c r="D296" s="3"/>
      <c r="E296" s="3"/>
    </row>
    <row r="297" spans="1:5" ht="21.75">
      <c r="A297" s="3"/>
      <c r="B297" s="3"/>
      <c r="C297" s="3"/>
      <c r="D297" s="3"/>
      <c r="E297" s="3"/>
    </row>
    <row r="298" spans="1:5" ht="21.75">
      <c r="A298" s="3"/>
      <c r="B298" s="3"/>
      <c r="C298" s="3"/>
      <c r="D298" s="3"/>
      <c r="E298" s="3"/>
    </row>
    <row r="299" spans="1:5" ht="21.75">
      <c r="A299" s="3"/>
      <c r="B299" s="3"/>
      <c r="C299" s="3"/>
      <c r="D299" s="3"/>
      <c r="E299" s="3"/>
    </row>
    <row r="300" spans="1:5" ht="21.75">
      <c r="A300" s="3"/>
      <c r="B300" s="3"/>
      <c r="C300" s="3"/>
      <c r="D300" s="3"/>
      <c r="E300" s="3"/>
    </row>
    <row r="301" spans="1:5" ht="21.75">
      <c r="A301" s="3"/>
      <c r="B301" s="3"/>
      <c r="C301" s="3"/>
      <c r="D301" s="3"/>
      <c r="E301" s="3"/>
    </row>
    <row r="302" spans="1:5" ht="21.75">
      <c r="A302" s="3"/>
      <c r="B302" s="3"/>
      <c r="C302" s="3"/>
      <c r="D302" s="3"/>
      <c r="E302" s="3"/>
    </row>
    <row r="303" spans="1:5" ht="21.75">
      <c r="A303" s="3"/>
      <c r="B303" s="3"/>
      <c r="C303" s="3"/>
      <c r="D303" s="3"/>
      <c r="E303" s="3"/>
    </row>
    <row r="304" spans="1:5" ht="21.75">
      <c r="A304" s="3"/>
      <c r="B304" s="3"/>
      <c r="C304" s="3"/>
      <c r="D304" s="3"/>
      <c r="E304" s="3"/>
    </row>
    <row r="305" spans="1:5" ht="21.75">
      <c r="A305" s="3"/>
      <c r="B305" s="3"/>
      <c r="C305" s="3"/>
      <c r="D305" s="3"/>
      <c r="E305" s="3"/>
    </row>
    <row r="306" spans="1:5" ht="21.75">
      <c r="A306" s="3"/>
      <c r="B306" s="3"/>
      <c r="C306" s="3"/>
      <c r="D306" s="3"/>
      <c r="E306" s="3"/>
    </row>
    <row r="307" spans="1:5" ht="21.75">
      <c r="A307" s="3"/>
      <c r="B307" s="3"/>
      <c r="C307" s="3"/>
      <c r="D307" s="3"/>
      <c r="E307" s="3"/>
    </row>
    <row r="308" spans="1:5" ht="21.75">
      <c r="A308" s="3"/>
      <c r="B308" s="3"/>
      <c r="C308" s="3"/>
      <c r="D308" s="3"/>
      <c r="E308" s="3"/>
    </row>
    <row r="309" spans="1:5" ht="21.75">
      <c r="A309" s="3"/>
      <c r="B309" s="3"/>
      <c r="C309" s="3"/>
      <c r="D309" s="3"/>
      <c r="E309" s="3"/>
    </row>
    <row r="310" spans="1:5" ht="21.75">
      <c r="A310" s="3"/>
      <c r="B310" s="3"/>
      <c r="C310" s="3"/>
      <c r="D310" s="3"/>
      <c r="E310" s="3"/>
    </row>
    <row r="311" spans="1:5" ht="21.75">
      <c r="A311" s="3"/>
      <c r="B311" s="3"/>
      <c r="C311" s="3"/>
      <c r="D311" s="3"/>
      <c r="E311" s="3"/>
    </row>
    <row r="312" spans="1:5" ht="21.75">
      <c r="A312" s="3"/>
      <c r="B312" s="3"/>
      <c r="C312" s="3"/>
      <c r="D312" s="3"/>
      <c r="E312" s="3"/>
    </row>
    <row r="313" spans="1:5" ht="21.75">
      <c r="A313" s="3"/>
      <c r="B313" s="3"/>
      <c r="C313" s="3"/>
      <c r="D313" s="3"/>
      <c r="E313" s="3"/>
    </row>
    <row r="314" spans="1:5" ht="21.75">
      <c r="A314" s="3"/>
      <c r="B314" s="3"/>
      <c r="C314" s="3"/>
      <c r="D314" s="3"/>
      <c r="E314" s="3"/>
    </row>
    <row r="315" spans="1:5" ht="21.75">
      <c r="A315" s="3"/>
      <c r="B315" s="3"/>
      <c r="C315" s="3"/>
      <c r="D315" s="3"/>
      <c r="E315" s="3"/>
    </row>
    <row r="316" spans="1:5" ht="21.75">
      <c r="A316" s="3"/>
      <c r="B316" s="3"/>
      <c r="C316" s="3"/>
      <c r="D316" s="3"/>
      <c r="E316" s="3"/>
    </row>
    <row r="317" spans="1:5" ht="21.75">
      <c r="A317" s="3"/>
      <c r="B317" s="3"/>
      <c r="C317" s="3"/>
      <c r="D317" s="3"/>
      <c r="E317" s="3"/>
    </row>
    <row r="318" spans="1:5" ht="21.75">
      <c r="A318" s="3"/>
      <c r="B318" s="3"/>
      <c r="C318" s="3"/>
      <c r="D318" s="3"/>
      <c r="E318" s="3"/>
    </row>
    <row r="319" spans="1:5" ht="21.75">
      <c r="A319" s="3"/>
      <c r="B319" s="3"/>
      <c r="C319" s="3"/>
      <c r="D319" s="3"/>
      <c r="E319" s="3"/>
    </row>
    <row r="320" spans="1:5" ht="21.75">
      <c r="A320" s="3"/>
      <c r="B320" s="3"/>
      <c r="C320" s="3"/>
      <c r="D320" s="3"/>
      <c r="E320" s="3"/>
    </row>
    <row r="321" spans="1:5" ht="21.75">
      <c r="A321" s="3"/>
      <c r="B321" s="3"/>
      <c r="C321" s="3"/>
      <c r="D321" s="3"/>
      <c r="E321" s="3"/>
    </row>
    <row r="322" spans="1:5" ht="21.75">
      <c r="A322" s="3"/>
      <c r="B322" s="3"/>
      <c r="C322" s="3"/>
      <c r="D322" s="3"/>
      <c r="E322" s="3"/>
    </row>
    <row r="323" spans="1:5" ht="21.75">
      <c r="A323" s="3"/>
      <c r="B323" s="3"/>
      <c r="C323" s="3"/>
      <c r="D323" s="3"/>
      <c r="E323" s="3"/>
    </row>
    <row r="324" spans="1:5" ht="21.75">
      <c r="A324" s="3"/>
      <c r="B324" s="3"/>
      <c r="C324" s="3"/>
      <c r="D324" s="3"/>
      <c r="E324" s="3"/>
    </row>
    <row r="325" spans="1:5" ht="21.75">
      <c r="A325" s="3"/>
      <c r="B325" s="3"/>
      <c r="C325" s="3"/>
      <c r="D325" s="3"/>
      <c r="E325" s="3"/>
    </row>
    <row r="326" spans="1:5" ht="21.75">
      <c r="A326" s="3"/>
      <c r="B326" s="3"/>
      <c r="C326" s="3"/>
      <c r="D326" s="3"/>
      <c r="E326" s="3"/>
    </row>
    <row r="327" spans="1:5" ht="21.75">
      <c r="A327" s="3"/>
      <c r="B327" s="3"/>
      <c r="C327" s="3"/>
      <c r="D327" s="3"/>
      <c r="E327" s="3"/>
    </row>
    <row r="328" spans="1:5" ht="21.75">
      <c r="A328" s="3"/>
      <c r="B328" s="3"/>
      <c r="C328" s="3"/>
      <c r="D328" s="3"/>
      <c r="E328" s="3"/>
    </row>
    <row r="329" spans="1:5" ht="21.75">
      <c r="A329" s="3"/>
      <c r="B329" s="3"/>
      <c r="C329" s="3"/>
      <c r="D329" s="3"/>
      <c r="E329" s="3"/>
    </row>
    <row r="330" spans="1:5" ht="21.75">
      <c r="A330" s="3"/>
      <c r="B330" s="3"/>
      <c r="C330" s="3"/>
      <c r="D330" s="3"/>
      <c r="E330" s="3"/>
    </row>
    <row r="331" spans="1:5" ht="21.75">
      <c r="A331" s="3"/>
      <c r="B331" s="3"/>
      <c r="C331" s="3"/>
      <c r="D331" s="3"/>
      <c r="E331" s="3"/>
    </row>
    <row r="332" spans="1:5" ht="21.75">
      <c r="A332" s="3"/>
      <c r="B332" s="3"/>
      <c r="C332" s="3"/>
      <c r="D332" s="3"/>
      <c r="E332" s="3"/>
    </row>
    <row r="333" spans="1:5" ht="21.75">
      <c r="A333" s="3"/>
      <c r="B333" s="3"/>
      <c r="C333" s="3"/>
      <c r="D333" s="3"/>
      <c r="E333" s="3"/>
    </row>
    <row r="334" spans="1:5" ht="21.75">
      <c r="A334" s="3"/>
      <c r="B334" s="3"/>
      <c r="C334" s="3"/>
      <c r="D334" s="3"/>
      <c r="E334" s="3"/>
    </row>
    <row r="335" spans="1:5" ht="21.75">
      <c r="A335" s="3"/>
      <c r="B335" s="3"/>
      <c r="C335" s="3"/>
      <c r="D335" s="3"/>
      <c r="E335" s="3"/>
    </row>
    <row r="336" spans="1:5" ht="21.75">
      <c r="A336" s="3"/>
      <c r="B336" s="3"/>
      <c r="C336" s="3"/>
      <c r="D336" s="3"/>
      <c r="E336" s="3"/>
    </row>
    <row r="337" spans="1:5" ht="21.75">
      <c r="A337" s="3"/>
      <c r="B337" s="3"/>
      <c r="C337" s="3"/>
      <c r="D337" s="3"/>
      <c r="E337" s="3"/>
    </row>
    <row r="338" spans="1:5" ht="21.75">
      <c r="A338" s="3"/>
      <c r="B338" s="3"/>
      <c r="C338" s="3"/>
      <c r="D338" s="3"/>
      <c r="E338" s="3"/>
    </row>
    <row r="339" spans="1:5" ht="21.75">
      <c r="A339" s="3"/>
      <c r="B339" s="3"/>
      <c r="C339" s="3"/>
      <c r="D339" s="3"/>
      <c r="E339" s="3"/>
    </row>
    <row r="340" spans="1:5" ht="21.75">
      <c r="A340" s="3"/>
      <c r="B340" s="3"/>
      <c r="C340" s="3"/>
      <c r="D340" s="3"/>
      <c r="E340" s="3"/>
    </row>
    <row r="341" spans="1:5" ht="21.75">
      <c r="A341" s="3"/>
      <c r="B341" s="3"/>
      <c r="C341" s="3"/>
      <c r="D341" s="3"/>
      <c r="E341" s="3"/>
    </row>
    <row r="342" spans="1:5" ht="21.75">
      <c r="A342" s="3"/>
      <c r="B342" s="3"/>
      <c r="C342" s="3"/>
      <c r="D342" s="3"/>
      <c r="E342" s="3"/>
    </row>
    <row r="343" spans="1:5" ht="21.75">
      <c r="A343" s="3"/>
      <c r="B343" s="3"/>
      <c r="C343" s="3"/>
      <c r="D343" s="3"/>
      <c r="E343" s="3"/>
    </row>
    <row r="344" spans="1:5" ht="21.75">
      <c r="A344" s="3"/>
      <c r="B344" s="3"/>
      <c r="C344" s="3"/>
      <c r="D344" s="3"/>
      <c r="E344" s="3"/>
    </row>
    <row r="345" spans="1:5" ht="21.75">
      <c r="A345" s="3"/>
      <c r="B345" s="3"/>
      <c r="C345" s="3"/>
      <c r="D345" s="3"/>
      <c r="E345" s="3"/>
    </row>
    <row r="346" spans="1:5" ht="21.75">
      <c r="A346" s="3"/>
      <c r="B346" s="3"/>
      <c r="C346" s="3"/>
      <c r="D346" s="3"/>
      <c r="E346" s="3"/>
    </row>
    <row r="347" spans="1:5" ht="21.75">
      <c r="A347" s="3"/>
      <c r="B347" s="3"/>
      <c r="C347" s="3"/>
      <c r="D347" s="3"/>
      <c r="E347" s="3"/>
    </row>
    <row r="348" spans="1:5" ht="21.75">
      <c r="A348" s="3"/>
      <c r="B348" s="3"/>
      <c r="C348" s="3"/>
      <c r="D348" s="3"/>
      <c r="E348" s="3"/>
    </row>
    <row r="349" spans="1:5" ht="21.75">
      <c r="A349" s="3"/>
      <c r="B349" s="3"/>
      <c r="C349" s="3"/>
      <c r="D349" s="3"/>
      <c r="E349" s="3"/>
    </row>
    <row r="350" spans="1:5" ht="21.75">
      <c r="A350" s="3"/>
      <c r="B350" s="3"/>
      <c r="C350" s="3"/>
      <c r="D350" s="3"/>
      <c r="E350" s="3"/>
    </row>
    <row r="351" spans="1:5" ht="21.75">
      <c r="A351" s="3"/>
      <c r="B351" s="3"/>
      <c r="C351" s="3"/>
      <c r="D351" s="3"/>
      <c r="E351" s="3"/>
    </row>
    <row r="352" spans="1:5" ht="21.75">
      <c r="A352" s="3"/>
      <c r="B352" s="3"/>
      <c r="C352" s="3"/>
      <c r="D352" s="3"/>
      <c r="E352" s="3"/>
    </row>
    <row r="353" spans="1:5" ht="21.75">
      <c r="A353" s="3"/>
      <c r="B353" s="3"/>
      <c r="C353" s="3"/>
      <c r="D353" s="3"/>
      <c r="E353" s="3"/>
    </row>
    <row r="354" spans="1:5" ht="21.75">
      <c r="A354" s="3"/>
      <c r="B354" s="3"/>
      <c r="C354" s="3"/>
      <c r="D354" s="3"/>
      <c r="E354" s="3"/>
    </row>
    <row r="355" spans="1:5" ht="21.75">
      <c r="A355" s="3"/>
      <c r="B355" s="3"/>
      <c r="C355" s="3"/>
      <c r="D355" s="3"/>
      <c r="E355" s="3"/>
    </row>
    <row r="356" spans="1:5" ht="21.75">
      <c r="A356" s="3"/>
      <c r="B356" s="3"/>
      <c r="C356" s="3"/>
      <c r="D356" s="3"/>
      <c r="E356" s="3"/>
    </row>
    <row r="357" spans="1:5" ht="21.75">
      <c r="A357" s="3"/>
      <c r="B357" s="3"/>
      <c r="C357" s="3"/>
      <c r="D357" s="3"/>
      <c r="E357" s="3"/>
    </row>
    <row r="358" spans="1:5" ht="21.75">
      <c r="A358" s="3"/>
      <c r="B358" s="3"/>
      <c r="C358" s="3"/>
      <c r="D358" s="3"/>
      <c r="E358" s="3"/>
    </row>
    <row r="359" spans="1:5" ht="21.75">
      <c r="A359" s="3"/>
      <c r="B359" s="3"/>
      <c r="C359" s="3"/>
      <c r="D359" s="3"/>
      <c r="E359" s="3"/>
    </row>
    <row r="360" spans="1:5" ht="21.75">
      <c r="A360" s="3"/>
      <c r="B360" s="3"/>
      <c r="C360" s="3"/>
      <c r="D360" s="3"/>
      <c r="E360" s="3"/>
    </row>
    <row r="361" spans="1:5" ht="21.75">
      <c r="A361" s="3"/>
      <c r="B361" s="3"/>
      <c r="C361" s="3"/>
      <c r="D361" s="3"/>
      <c r="E361" s="3"/>
    </row>
    <row r="362" spans="1:5" ht="21.75">
      <c r="A362" s="3"/>
      <c r="B362" s="3"/>
      <c r="C362" s="3"/>
      <c r="D362" s="3"/>
      <c r="E362" s="3"/>
    </row>
    <row r="363" spans="1:5" ht="21.75">
      <c r="A363" s="3"/>
      <c r="B363" s="3"/>
      <c r="C363" s="3"/>
      <c r="D363" s="3"/>
      <c r="E363" s="3"/>
    </row>
    <row r="364" spans="1:5" ht="21.75">
      <c r="A364" s="3"/>
      <c r="B364" s="3"/>
      <c r="C364" s="3"/>
      <c r="D364" s="3"/>
      <c r="E364" s="3"/>
    </row>
    <row r="365" spans="1:5" ht="21.75">
      <c r="A365" s="3"/>
      <c r="B365" s="3"/>
      <c r="C365" s="3"/>
      <c r="D365" s="3"/>
      <c r="E365" s="3"/>
    </row>
    <row r="366" spans="1:5" ht="21.75">
      <c r="A366" s="3"/>
      <c r="B366" s="3"/>
      <c r="C366" s="3"/>
      <c r="D366" s="3"/>
      <c r="E366" s="3"/>
    </row>
    <row r="367" spans="1:5" ht="21.75">
      <c r="A367" s="3"/>
      <c r="B367" s="3"/>
      <c r="C367" s="3"/>
      <c r="D367" s="3"/>
      <c r="E367" s="3"/>
    </row>
    <row r="368" spans="1:5" ht="21.75">
      <c r="A368" s="3"/>
      <c r="B368" s="3"/>
      <c r="C368" s="3"/>
      <c r="D368" s="3"/>
      <c r="E368" s="3"/>
    </row>
    <row r="369" spans="1:5" ht="21.75">
      <c r="A369" s="3"/>
      <c r="B369" s="3"/>
      <c r="C369" s="3"/>
      <c r="D369" s="3"/>
      <c r="E369" s="3"/>
    </row>
    <row r="370" spans="1:5" ht="21.75">
      <c r="A370" s="3"/>
      <c r="B370" s="3"/>
      <c r="C370" s="3"/>
      <c r="D370" s="3"/>
      <c r="E370" s="3"/>
    </row>
    <row r="371" spans="1:5" ht="21.75">
      <c r="A371" s="3"/>
      <c r="B371" s="3"/>
      <c r="C371" s="3"/>
      <c r="D371" s="3"/>
      <c r="E371" s="3"/>
    </row>
    <row r="372" spans="1:5" ht="21.75">
      <c r="A372" s="3"/>
      <c r="B372" s="3"/>
      <c r="C372" s="3"/>
      <c r="D372" s="3"/>
      <c r="E372" s="3"/>
    </row>
    <row r="373" spans="1:5" ht="21.75">
      <c r="A373" s="3"/>
      <c r="B373" s="3"/>
      <c r="C373" s="3"/>
      <c r="D373" s="3"/>
      <c r="E373" s="3"/>
    </row>
    <row r="374" spans="1:5" ht="21.75">
      <c r="A374" s="3"/>
      <c r="B374" s="3"/>
      <c r="C374" s="3"/>
      <c r="D374" s="3"/>
      <c r="E374" s="3"/>
    </row>
    <row r="375" spans="1:5" ht="21.75">
      <c r="A375" s="3"/>
      <c r="B375" s="3"/>
      <c r="C375" s="3"/>
      <c r="D375" s="3"/>
      <c r="E375" s="3"/>
    </row>
    <row r="376" spans="1:5" ht="21.75">
      <c r="A376" s="3"/>
      <c r="B376" s="3"/>
      <c r="C376" s="3"/>
      <c r="D376" s="3"/>
      <c r="E376" s="3"/>
    </row>
    <row r="377" spans="1:5" ht="21.75">
      <c r="A377" s="3"/>
      <c r="B377" s="3"/>
      <c r="C377" s="3"/>
      <c r="D377" s="3"/>
      <c r="E377" s="3"/>
    </row>
    <row r="378" spans="1:5" ht="21.75">
      <c r="A378" s="3"/>
      <c r="B378" s="3"/>
      <c r="C378" s="3"/>
      <c r="D378" s="3"/>
      <c r="E378" s="3"/>
    </row>
    <row r="379" spans="1:5" ht="21.75">
      <c r="A379" s="3"/>
      <c r="B379" s="3"/>
      <c r="C379" s="3"/>
      <c r="D379" s="3"/>
      <c r="E379" s="3"/>
    </row>
    <row r="380" spans="1:5" ht="21.75">
      <c r="A380" s="3"/>
      <c r="B380" s="3"/>
      <c r="C380" s="3"/>
      <c r="D380" s="3"/>
      <c r="E380" s="3"/>
    </row>
    <row r="381" spans="1:5" ht="21.75">
      <c r="A381" s="3"/>
      <c r="B381" s="3"/>
      <c r="C381" s="3"/>
      <c r="D381" s="3"/>
      <c r="E381" s="3"/>
    </row>
    <row r="382" spans="1:5" ht="21.75">
      <c r="A382" s="3"/>
      <c r="B382" s="3"/>
      <c r="C382" s="3"/>
      <c r="D382" s="3"/>
      <c r="E382" s="3"/>
    </row>
    <row r="383" spans="1:5" ht="21.75">
      <c r="A383" s="3"/>
      <c r="B383" s="3"/>
      <c r="C383" s="3"/>
      <c r="D383" s="3"/>
      <c r="E383" s="3"/>
    </row>
    <row r="384" spans="1:5" ht="21.75">
      <c r="A384" s="3"/>
      <c r="B384" s="3"/>
      <c r="C384" s="3"/>
      <c r="D384" s="3"/>
      <c r="E384" s="3"/>
    </row>
    <row r="385" spans="1:5" ht="21.75">
      <c r="A385" s="3"/>
      <c r="B385" s="3"/>
      <c r="C385" s="3"/>
      <c r="D385" s="3"/>
      <c r="E385" s="3"/>
    </row>
    <row r="386" spans="1:5" ht="21.75">
      <c r="A386" s="3"/>
      <c r="B386" s="3"/>
      <c r="C386" s="3"/>
      <c r="D386" s="3"/>
      <c r="E386" s="3"/>
    </row>
    <row r="387" spans="1:5" ht="21.75">
      <c r="A387" s="3"/>
      <c r="B387" s="3"/>
      <c r="C387" s="3"/>
      <c r="D387" s="3"/>
      <c r="E387" s="3"/>
    </row>
    <row r="388" spans="1:5" ht="21.75">
      <c r="A388" s="3"/>
      <c r="B388" s="3"/>
      <c r="C388" s="3"/>
      <c r="D388" s="3"/>
      <c r="E388" s="3"/>
    </row>
    <row r="389" spans="1:5" ht="21.75">
      <c r="A389" s="3"/>
      <c r="B389" s="3"/>
      <c r="C389" s="3"/>
      <c r="D389" s="3"/>
      <c r="E389" s="3"/>
    </row>
    <row r="390" spans="1:5" ht="21.75">
      <c r="A390" s="3"/>
      <c r="B390" s="3"/>
      <c r="C390" s="3"/>
      <c r="D390" s="3"/>
      <c r="E390" s="3"/>
    </row>
    <row r="391" spans="1:5" ht="21.75">
      <c r="A391" s="3"/>
      <c r="B391" s="3"/>
      <c r="C391" s="3"/>
      <c r="D391" s="3"/>
      <c r="E391" s="3"/>
    </row>
    <row r="392" spans="1:5" ht="21.75">
      <c r="A392" s="3"/>
      <c r="B392" s="3"/>
      <c r="C392" s="3"/>
      <c r="D392" s="3"/>
      <c r="E392" s="3"/>
    </row>
    <row r="393" spans="1:5" ht="21.75">
      <c r="A393" s="3"/>
      <c r="B393" s="3"/>
      <c r="C393" s="3"/>
      <c r="D393" s="3"/>
      <c r="E393" s="3"/>
    </row>
    <row r="394" spans="1:5" ht="21.75">
      <c r="A394" s="3"/>
      <c r="B394" s="3"/>
      <c r="C394" s="3"/>
      <c r="D394" s="3"/>
      <c r="E394" s="3"/>
    </row>
    <row r="395" spans="1:5" ht="21.75">
      <c r="A395" s="3"/>
      <c r="B395" s="3"/>
      <c r="C395" s="3"/>
      <c r="D395" s="3"/>
      <c r="E395" s="3"/>
    </row>
    <row r="396" spans="1:5" ht="21.75">
      <c r="A396" s="3"/>
      <c r="B396" s="3"/>
      <c r="C396" s="3"/>
      <c r="D396" s="3"/>
      <c r="E396" s="3"/>
    </row>
    <row r="397" spans="1:5" ht="21.75">
      <c r="A397" s="3"/>
      <c r="B397" s="3"/>
      <c r="C397" s="3"/>
      <c r="D397" s="3"/>
      <c r="E397" s="3"/>
    </row>
    <row r="398" spans="1:5" ht="21.75">
      <c r="A398" s="3"/>
      <c r="B398" s="3"/>
      <c r="C398" s="3"/>
      <c r="D398" s="3"/>
      <c r="E398" s="3"/>
    </row>
    <row r="399" spans="1:5" ht="21.75">
      <c r="A399" s="3"/>
      <c r="B399" s="3"/>
      <c r="C399" s="3"/>
      <c r="D399" s="3"/>
      <c r="E399" s="3"/>
    </row>
    <row r="400" spans="1:5" ht="21.75">
      <c r="A400" s="3"/>
      <c r="B400" s="3"/>
      <c r="C400" s="3"/>
      <c r="D400" s="3"/>
      <c r="E400" s="3"/>
    </row>
    <row r="401" spans="1:5" ht="21.75">
      <c r="A401" s="3"/>
      <c r="B401" s="3"/>
      <c r="C401" s="3"/>
      <c r="D401" s="3"/>
      <c r="E401" s="3"/>
    </row>
    <row r="402" spans="1:5" ht="21.75">
      <c r="A402" s="3"/>
      <c r="B402" s="3"/>
      <c r="C402" s="3"/>
      <c r="D402" s="3"/>
      <c r="E402" s="3"/>
    </row>
    <row r="403" spans="1:5" ht="21.75">
      <c r="A403" s="3"/>
      <c r="B403" s="3"/>
      <c r="C403" s="3"/>
      <c r="D403" s="3"/>
      <c r="E403" s="3"/>
    </row>
    <row r="404" spans="1:5" ht="21.75">
      <c r="A404" s="3"/>
      <c r="B404" s="3"/>
      <c r="C404" s="3"/>
      <c r="D404" s="3"/>
      <c r="E404" s="3"/>
    </row>
    <row r="405" spans="1:5" ht="21.75">
      <c r="A405" s="3"/>
      <c r="B405" s="3"/>
      <c r="C405" s="3"/>
      <c r="D405" s="3"/>
      <c r="E405" s="3"/>
    </row>
    <row r="406" spans="1:5" ht="21.75">
      <c r="A406" s="3"/>
      <c r="B406" s="3"/>
      <c r="C406" s="3"/>
      <c r="D406" s="3"/>
      <c r="E406" s="3"/>
    </row>
    <row r="407" spans="1:5" ht="21.75">
      <c r="A407" s="3"/>
      <c r="B407" s="3"/>
      <c r="C407" s="3"/>
      <c r="D407" s="3"/>
      <c r="E407" s="3"/>
    </row>
    <row r="408" spans="1:5" ht="21.75">
      <c r="A408" s="3"/>
      <c r="B408" s="3"/>
      <c r="C408" s="3"/>
      <c r="D408" s="3"/>
      <c r="E408" s="3"/>
    </row>
    <row r="409" spans="1:5" ht="21.75">
      <c r="A409" s="3"/>
      <c r="B409" s="3"/>
      <c r="C409" s="3"/>
      <c r="D409" s="3"/>
      <c r="E409" s="3"/>
    </row>
    <row r="410" spans="1:5" ht="21.75">
      <c r="A410" s="3"/>
      <c r="B410" s="3"/>
      <c r="C410" s="3"/>
      <c r="D410" s="3"/>
      <c r="E410" s="3"/>
    </row>
    <row r="411" spans="1:5" ht="21.75">
      <c r="A411" s="3"/>
      <c r="B411" s="3"/>
      <c r="C411" s="3"/>
      <c r="D411" s="3"/>
      <c r="E411" s="3"/>
    </row>
    <row r="412" spans="1:5" ht="21.75">
      <c r="A412" s="3"/>
      <c r="B412" s="3"/>
      <c r="C412" s="3"/>
      <c r="D412" s="3"/>
      <c r="E412" s="3"/>
    </row>
    <row r="413" spans="1:5" ht="21.75">
      <c r="A413" s="3"/>
      <c r="B413" s="3"/>
      <c r="C413" s="3"/>
      <c r="D413" s="3"/>
      <c r="E413" s="3"/>
    </row>
    <row r="414" spans="1:5" ht="21.75">
      <c r="A414" s="3"/>
      <c r="B414" s="3"/>
      <c r="C414" s="3"/>
      <c r="D414" s="3"/>
      <c r="E414" s="3"/>
    </row>
    <row r="415" spans="1:5" ht="21.75">
      <c r="A415" s="3"/>
      <c r="B415" s="3"/>
      <c r="C415" s="3"/>
      <c r="D415" s="3"/>
      <c r="E415" s="3"/>
    </row>
    <row r="416" spans="1:5" ht="21.75">
      <c r="A416" s="3"/>
      <c r="B416" s="3"/>
      <c r="C416" s="3"/>
      <c r="D416" s="3"/>
      <c r="E416" s="3"/>
    </row>
    <row r="417" spans="1:5" ht="21.75">
      <c r="A417" s="3"/>
      <c r="B417" s="3"/>
      <c r="C417" s="3"/>
      <c r="D417" s="3"/>
      <c r="E417" s="3"/>
    </row>
    <row r="418" spans="1:5" ht="21.75">
      <c r="A418" s="3"/>
      <c r="B418" s="3"/>
      <c r="C418" s="3"/>
      <c r="D418" s="3"/>
      <c r="E418" s="3"/>
    </row>
    <row r="419" spans="1:5" ht="21.75">
      <c r="A419" s="3"/>
      <c r="B419" s="3"/>
      <c r="C419" s="3"/>
      <c r="D419" s="3"/>
      <c r="E419" s="3"/>
    </row>
    <row r="420" spans="1:5" ht="21.75">
      <c r="A420" s="3"/>
      <c r="B420" s="3"/>
      <c r="C420" s="3"/>
      <c r="D420" s="3"/>
      <c r="E420" s="3"/>
    </row>
    <row r="421" spans="1:5" ht="21.75">
      <c r="A421" s="3"/>
      <c r="B421" s="3"/>
      <c r="C421" s="3"/>
      <c r="D421" s="3"/>
      <c r="E421" s="3"/>
    </row>
    <row r="422" spans="1:5" ht="21.75">
      <c r="A422" s="3"/>
      <c r="B422" s="3"/>
      <c r="C422" s="3"/>
      <c r="D422" s="3"/>
      <c r="E422" s="3"/>
    </row>
    <row r="423" spans="1:5" ht="21.75">
      <c r="A423" s="3"/>
      <c r="B423" s="3"/>
      <c r="C423" s="3"/>
      <c r="D423" s="3"/>
      <c r="E423" s="3"/>
    </row>
    <row r="424" spans="1:5" ht="21.75">
      <c r="A424" s="3"/>
      <c r="B424" s="3"/>
      <c r="C424" s="3"/>
      <c r="D424" s="3"/>
      <c r="E424" s="3"/>
    </row>
    <row r="425" spans="1:5" ht="21.75">
      <c r="A425" s="3"/>
      <c r="B425" s="3"/>
      <c r="C425" s="3"/>
      <c r="D425" s="3"/>
      <c r="E425" s="3"/>
    </row>
    <row r="426" spans="1:5" ht="21.75">
      <c r="A426" s="3"/>
      <c r="B426" s="3"/>
      <c r="C426" s="3"/>
      <c r="D426" s="3"/>
      <c r="E426" s="3"/>
    </row>
    <row r="427" spans="1:5" ht="21.75">
      <c r="A427" s="3"/>
      <c r="B427" s="3"/>
      <c r="C427" s="3"/>
      <c r="D427" s="3"/>
      <c r="E427" s="3"/>
    </row>
    <row r="428" spans="1:5" ht="21.75">
      <c r="A428" s="3"/>
      <c r="B428" s="3"/>
      <c r="C428" s="3"/>
      <c r="D428" s="3"/>
      <c r="E428" s="3"/>
    </row>
    <row r="429" spans="1:5" ht="21.75">
      <c r="A429" s="3"/>
      <c r="B429" s="3"/>
      <c r="C429" s="3"/>
      <c r="D429" s="3"/>
      <c r="E429" s="3"/>
    </row>
    <row r="430" spans="1:5" ht="21.75">
      <c r="A430" s="3"/>
      <c r="B430" s="3"/>
      <c r="C430" s="3"/>
      <c r="D430" s="3"/>
      <c r="E430" s="3"/>
    </row>
    <row r="431" spans="1:5" ht="21.75">
      <c r="A431" s="3"/>
      <c r="B431" s="3"/>
      <c r="C431" s="3"/>
      <c r="D431" s="3"/>
      <c r="E431" s="3"/>
    </row>
    <row r="432" spans="1:5" ht="21.75">
      <c r="A432" s="3"/>
      <c r="B432" s="3"/>
      <c r="C432" s="3"/>
      <c r="D432" s="3"/>
      <c r="E432" s="3"/>
    </row>
    <row r="433" spans="1:5" ht="21.75">
      <c r="A433" s="3"/>
      <c r="B433" s="3"/>
      <c r="C433" s="3"/>
      <c r="D433" s="3"/>
      <c r="E433" s="3"/>
    </row>
    <row r="434" spans="1:5" ht="21.75">
      <c r="A434" s="3"/>
      <c r="B434" s="3"/>
      <c r="C434" s="3"/>
      <c r="D434" s="3"/>
      <c r="E434" s="3"/>
    </row>
    <row r="435" spans="1:5" ht="21.75">
      <c r="A435" s="3"/>
      <c r="B435" s="3"/>
      <c r="C435" s="3"/>
      <c r="D435" s="3"/>
      <c r="E435" s="3"/>
    </row>
    <row r="436" spans="1:5" ht="21.75">
      <c r="A436" s="3"/>
      <c r="B436" s="3"/>
      <c r="C436" s="3"/>
      <c r="D436" s="3"/>
      <c r="E436" s="3"/>
    </row>
    <row r="437" spans="1:5" ht="21.75">
      <c r="A437" s="3"/>
      <c r="B437" s="3"/>
      <c r="C437" s="3"/>
      <c r="D437" s="3"/>
      <c r="E437" s="3"/>
    </row>
    <row r="438" spans="1:5" ht="21.75">
      <c r="A438" s="3"/>
      <c r="B438" s="3"/>
      <c r="C438" s="3"/>
      <c r="D438" s="3"/>
      <c r="E438" s="3"/>
    </row>
    <row r="439" spans="1:5" ht="21.75">
      <c r="A439" s="3"/>
      <c r="B439" s="3"/>
      <c r="C439" s="3"/>
      <c r="D439" s="3"/>
      <c r="E439" s="3"/>
    </row>
    <row r="440" spans="1:5" ht="21.75">
      <c r="A440" s="3"/>
      <c r="B440" s="3"/>
      <c r="C440" s="3"/>
      <c r="D440" s="3"/>
      <c r="E440" s="3"/>
    </row>
    <row r="441" spans="1:5" ht="21.75">
      <c r="A441" s="3"/>
      <c r="B441" s="3"/>
      <c r="C441" s="3"/>
      <c r="D441" s="3"/>
      <c r="E441" s="3"/>
    </row>
    <row r="442" spans="1:5" ht="21.75">
      <c r="A442" s="3"/>
      <c r="B442" s="3"/>
      <c r="C442" s="3"/>
      <c r="D442" s="3"/>
      <c r="E442" s="3"/>
    </row>
    <row r="443" spans="1:5" ht="21.75">
      <c r="A443" s="3"/>
      <c r="B443" s="3"/>
      <c r="C443" s="3"/>
      <c r="D443" s="3"/>
      <c r="E443" s="3"/>
    </row>
    <row r="444" spans="1:5" ht="21.75">
      <c r="A444" s="3"/>
      <c r="B444" s="3"/>
      <c r="C444" s="3"/>
      <c r="D444" s="3"/>
      <c r="E444" s="3"/>
    </row>
    <row r="445" spans="1:5" ht="21.75">
      <c r="A445" s="3"/>
      <c r="B445" s="3"/>
      <c r="C445" s="3"/>
      <c r="D445" s="3"/>
      <c r="E445" s="3"/>
    </row>
    <row r="446" spans="1:5" ht="21.75">
      <c r="A446" s="3"/>
      <c r="B446" s="3"/>
      <c r="C446" s="3"/>
      <c r="D446" s="3"/>
      <c r="E446" s="3"/>
    </row>
    <row r="447" spans="1:5" ht="21.75">
      <c r="A447" s="3"/>
      <c r="B447" s="3"/>
      <c r="C447" s="3"/>
      <c r="D447" s="3"/>
      <c r="E447" s="3"/>
    </row>
    <row r="448" spans="1:5" ht="21.75">
      <c r="A448" s="3"/>
      <c r="B448" s="3"/>
      <c r="C448" s="3"/>
      <c r="D448" s="3"/>
      <c r="E448" s="3"/>
    </row>
    <row r="449" spans="1:5" ht="21.75">
      <c r="A449" s="3"/>
      <c r="B449" s="3"/>
      <c r="C449" s="3"/>
      <c r="D449" s="3"/>
      <c r="E449" s="3"/>
    </row>
    <row r="450" spans="1:5" ht="21.75">
      <c r="A450" s="3"/>
      <c r="B450" s="3"/>
      <c r="C450" s="3"/>
      <c r="D450" s="3"/>
      <c r="E450" s="3"/>
    </row>
    <row r="451" spans="1:5" ht="21.75">
      <c r="A451" s="3"/>
      <c r="B451" s="3"/>
      <c r="C451" s="3"/>
      <c r="D451" s="3"/>
      <c r="E451" s="3"/>
    </row>
    <row r="452" spans="1:5" ht="21.75">
      <c r="A452" s="3"/>
      <c r="B452" s="3"/>
      <c r="C452" s="3"/>
      <c r="D452" s="3"/>
      <c r="E452" s="3"/>
    </row>
    <row r="453" spans="1:5" ht="21.75">
      <c r="A453" s="3"/>
      <c r="B453" s="3"/>
      <c r="C453" s="3"/>
      <c r="D453" s="3"/>
      <c r="E453" s="3"/>
    </row>
    <row r="454" spans="1:5" ht="21.75">
      <c r="A454" s="3"/>
      <c r="B454" s="3"/>
      <c r="C454" s="3"/>
      <c r="D454" s="3"/>
      <c r="E454" s="3"/>
    </row>
    <row r="455" spans="1:5" ht="21.75">
      <c r="A455" s="3"/>
      <c r="B455" s="3"/>
      <c r="C455" s="3"/>
      <c r="D455" s="3"/>
      <c r="E455" s="3"/>
    </row>
    <row r="456" spans="1:5" ht="21.75">
      <c r="A456" s="3"/>
      <c r="B456" s="3"/>
      <c r="C456" s="3"/>
      <c r="D456" s="3"/>
      <c r="E456" s="3"/>
    </row>
    <row r="457" spans="1:5" ht="21.75">
      <c r="A457" s="3"/>
      <c r="B457" s="3"/>
      <c r="C457" s="3"/>
      <c r="D457" s="3"/>
      <c r="E457" s="3"/>
    </row>
    <row r="458" spans="1:5" ht="21.75">
      <c r="A458" s="3"/>
      <c r="B458" s="3"/>
      <c r="C458" s="3"/>
      <c r="D458" s="3"/>
      <c r="E458" s="3"/>
    </row>
    <row r="459" spans="1:5" ht="21.75">
      <c r="A459" s="3"/>
      <c r="B459" s="3"/>
      <c r="C459" s="3"/>
      <c r="D459" s="3"/>
      <c r="E459" s="3"/>
    </row>
    <row r="460" spans="1:5" ht="21.75">
      <c r="A460" s="3"/>
      <c r="B460" s="3"/>
      <c r="C460" s="3"/>
      <c r="D460" s="3"/>
      <c r="E460" s="3"/>
    </row>
    <row r="461" spans="1:5" ht="21.75">
      <c r="A461" s="3"/>
      <c r="B461" s="3"/>
      <c r="C461" s="3"/>
      <c r="D461" s="3"/>
      <c r="E461" s="3"/>
    </row>
    <row r="462" spans="1:5" ht="21.75">
      <c r="A462" s="3"/>
      <c r="B462" s="3"/>
      <c r="C462" s="3"/>
      <c r="D462" s="3"/>
      <c r="E462" s="3"/>
    </row>
    <row r="463" spans="1:5" ht="21.75">
      <c r="A463" s="3"/>
      <c r="B463" s="3"/>
      <c r="C463" s="3"/>
      <c r="D463" s="3"/>
      <c r="E463" s="3"/>
    </row>
    <row r="464" spans="1:5" ht="21.75">
      <c r="A464" s="3"/>
      <c r="B464" s="3"/>
      <c r="C464" s="3"/>
      <c r="D464" s="3"/>
      <c r="E464" s="3"/>
    </row>
    <row r="465" spans="1:5" ht="21.75">
      <c r="A465" s="3"/>
      <c r="B465" s="3"/>
      <c r="C465" s="3"/>
      <c r="D465" s="3"/>
      <c r="E465" s="3"/>
    </row>
    <row r="466" spans="1:5" ht="21.75">
      <c r="A466" s="3"/>
      <c r="B466" s="3"/>
      <c r="C466" s="3"/>
      <c r="D466" s="3"/>
      <c r="E466" s="3"/>
    </row>
    <row r="467" spans="1:5" ht="21.75">
      <c r="A467" s="3"/>
      <c r="B467" s="3"/>
      <c r="C467" s="3"/>
      <c r="D467" s="3"/>
      <c r="E467" s="3"/>
    </row>
    <row r="468" spans="1:5" ht="21.75">
      <c r="A468" s="3"/>
      <c r="B468" s="3"/>
      <c r="C468" s="3"/>
      <c r="D468" s="3"/>
      <c r="E468" s="3"/>
    </row>
    <row r="469" spans="1:5" ht="21.75">
      <c r="A469" s="3"/>
      <c r="B469" s="3"/>
      <c r="C469" s="3"/>
      <c r="D469" s="3"/>
      <c r="E469" s="3"/>
    </row>
    <row r="470" spans="1:5" ht="21.75">
      <c r="A470" s="3"/>
      <c r="B470" s="3"/>
      <c r="C470" s="3"/>
      <c r="D470" s="3"/>
      <c r="E470" s="3"/>
    </row>
    <row r="471" spans="1:5" ht="21.75">
      <c r="A471" s="3"/>
      <c r="B471" s="3"/>
      <c r="C471" s="3"/>
      <c r="D471" s="3"/>
      <c r="E471" s="3"/>
    </row>
    <row r="472" spans="1:5" ht="21.75">
      <c r="A472" s="3"/>
      <c r="B472" s="3"/>
      <c r="C472" s="3"/>
      <c r="D472" s="3"/>
      <c r="E472" s="3"/>
    </row>
    <row r="473" spans="1:5" ht="21.75">
      <c r="A473" s="3"/>
      <c r="B473" s="3"/>
      <c r="C473" s="3"/>
      <c r="D473" s="3"/>
      <c r="E473" s="3"/>
    </row>
    <row r="474" spans="1:5" ht="21.75">
      <c r="A474" s="3"/>
      <c r="B474" s="3"/>
      <c r="C474" s="3"/>
      <c r="D474" s="3"/>
      <c r="E474" s="3"/>
    </row>
    <row r="475" spans="1:5" ht="21.75">
      <c r="A475" s="3"/>
      <c r="B475" s="3"/>
      <c r="C475" s="3"/>
      <c r="D475" s="3"/>
      <c r="E475" s="3"/>
    </row>
    <row r="476" spans="1:5" ht="21.75">
      <c r="A476" s="3"/>
      <c r="B476" s="3"/>
      <c r="C476" s="3"/>
      <c r="D476" s="3"/>
      <c r="E476" s="3"/>
    </row>
    <row r="477" spans="1:5" ht="21.75">
      <c r="A477" s="3"/>
      <c r="B477" s="3"/>
      <c r="C477" s="3"/>
      <c r="D477" s="3"/>
      <c r="E477" s="3"/>
    </row>
    <row r="478" spans="1:5" ht="21.75">
      <c r="A478" s="3"/>
      <c r="B478" s="3"/>
      <c r="C478" s="3"/>
      <c r="D478" s="3"/>
      <c r="E478" s="3"/>
    </row>
    <row r="479" spans="1:5" ht="21.75">
      <c r="A479" s="3"/>
      <c r="B479" s="3"/>
      <c r="C479" s="3"/>
      <c r="D479" s="3"/>
      <c r="E479" s="3"/>
    </row>
    <row r="480" spans="1:5" ht="21.75">
      <c r="A480" s="3"/>
      <c r="B480" s="3"/>
      <c r="C480" s="3"/>
      <c r="D480" s="3"/>
      <c r="E480" s="3"/>
    </row>
    <row r="481" spans="1:5" ht="21.75">
      <c r="A481" s="3"/>
      <c r="B481" s="3"/>
      <c r="C481" s="3"/>
      <c r="D481" s="3"/>
      <c r="E481" s="3"/>
    </row>
    <row r="482" spans="1:5" ht="21.75">
      <c r="A482" s="3"/>
      <c r="B482" s="3"/>
      <c r="C482" s="3"/>
      <c r="D482" s="3"/>
      <c r="E482" s="3"/>
    </row>
    <row r="483" spans="1:5" ht="21.75">
      <c r="A483" s="3"/>
      <c r="B483" s="3"/>
      <c r="C483" s="3"/>
      <c r="D483" s="3"/>
      <c r="E483" s="3"/>
    </row>
    <row r="484" spans="1:5" ht="21.75">
      <c r="A484" s="3"/>
      <c r="B484" s="3"/>
      <c r="C484" s="3"/>
      <c r="D484" s="3"/>
      <c r="E484" s="3"/>
    </row>
    <row r="485" spans="1:5" ht="21.75">
      <c r="A485" s="3"/>
      <c r="B485" s="3"/>
      <c r="C485" s="3"/>
      <c r="D485" s="3"/>
      <c r="E485" s="3"/>
    </row>
    <row r="486" spans="1:5" ht="21.75">
      <c r="A486" s="3"/>
      <c r="B486" s="3"/>
      <c r="C486" s="3"/>
      <c r="D486" s="3"/>
      <c r="E486" s="3"/>
    </row>
    <row r="487" spans="1:5" ht="21.75">
      <c r="A487" s="3"/>
      <c r="B487" s="3"/>
      <c r="C487" s="3"/>
      <c r="D487" s="3"/>
      <c r="E487" s="3"/>
    </row>
    <row r="488" spans="1:5" ht="21.75">
      <c r="A488" s="3"/>
      <c r="B488" s="3"/>
      <c r="C488" s="3"/>
      <c r="D488" s="3"/>
      <c r="E488" s="3"/>
    </row>
    <row r="489" spans="1:5" ht="21.75">
      <c r="A489" s="3"/>
      <c r="B489" s="3"/>
      <c r="C489" s="3"/>
      <c r="D489" s="3"/>
      <c r="E489" s="3"/>
    </row>
    <row r="490" spans="1:5" ht="21.75">
      <c r="A490" s="3"/>
      <c r="B490" s="3"/>
      <c r="C490" s="3"/>
      <c r="D490" s="3"/>
      <c r="E490" s="3"/>
    </row>
    <row r="491" spans="1:5" ht="21.75">
      <c r="A491" s="3"/>
      <c r="B491" s="3"/>
      <c r="C491" s="3"/>
      <c r="D491" s="3"/>
      <c r="E491" s="3"/>
    </row>
    <row r="492" spans="1:5" ht="21.75">
      <c r="A492" s="3"/>
      <c r="B492" s="3"/>
      <c r="C492" s="3"/>
      <c r="D492" s="3"/>
      <c r="E492" s="3"/>
    </row>
    <row r="493" spans="1:5" ht="21.75">
      <c r="A493" s="3"/>
      <c r="B493" s="3"/>
      <c r="C493" s="3"/>
      <c r="D493" s="3"/>
      <c r="E493" s="3"/>
    </row>
    <row r="494" spans="1:5" ht="21.75">
      <c r="A494" s="3"/>
      <c r="B494" s="3"/>
      <c r="C494" s="3"/>
      <c r="D494" s="3"/>
      <c r="E494" s="3"/>
    </row>
    <row r="495" spans="1:5" ht="21.75">
      <c r="A495" s="3"/>
      <c r="B495" s="3"/>
      <c r="C495" s="3"/>
      <c r="D495" s="3"/>
      <c r="E495" s="3"/>
    </row>
    <row r="496" spans="1:5" ht="21.75">
      <c r="A496" s="3"/>
      <c r="B496" s="3"/>
      <c r="C496" s="3"/>
      <c r="D496" s="3"/>
      <c r="E496" s="3"/>
    </row>
    <row r="497" spans="1:5" ht="21.75">
      <c r="A497" s="3"/>
      <c r="B497" s="3"/>
      <c r="C497" s="3"/>
      <c r="D497" s="3"/>
      <c r="E497" s="3"/>
    </row>
    <row r="498" spans="1:5" ht="21.75">
      <c r="A498" s="3"/>
      <c r="B498" s="3"/>
      <c r="C498" s="3"/>
      <c r="D498" s="3"/>
      <c r="E498" s="3"/>
    </row>
    <row r="499" spans="1:5" ht="21.75">
      <c r="A499" s="3"/>
      <c r="B499" s="3"/>
      <c r="C499" s="3"/>
      <c r="D499" s="3"/>
      <c r="E499" s="3"/>
    </row>
    <row r="500" spans="1:5" ht="21.75">
      <c r="A500" s="3"/>
      <c r="B500" s="3"/>
      <c r="C500" s="3"/>
      <c r="D500" s="3"/>
      <c r="E500" s="3"/>
    </row>
    <row r="501" spans="1:5" ht="21.75">
      <c r="A501" s="3"/>
      <c r="B501" s="3"/>
      <c r="C501" s="3"/>
      <c r="D501" s="3"/>
      <c r="E501" s="3"/>
    </row>
    <row r="502" spans="1:5" ht="21.75">
      <c r="A502" s="3"/>
      <c r="B502" s="3"/>
      <c r="C502" s="3"/>
      <c r="D502" s="3"/>
      <c r="E502" s="3"/>
    </row>
    <row r="503" spans="1:5" ht="21.75">
      <c r="A503" s="3"/>
      <c r="B503" s="3"/>
      <c r="C503" s="3"/>
      <c r="D503" s="3"/>
      <c r="E503" s="3"/>
    </row>
    <row r="504" spans="1:5" ht="21.75">
      <c r="A504" s="3"/>
      <c r="B504" s="3"/>
      <c r="C504" s="3"/>
      <c r="D504" s="3"/>
      <c r="E504" s="3"/>
    </row>
    <row r="505" spans="1:5" ht="21.75">
      <c r="A505" s="3"/>
      <c r="B505" s="3"/>
      <c r="C505" s="3"/>
      <c r="D505" s="3"/>
      <c r="E505" s="3"/>
    </row>
    <row r="506" spans="1:5" ht="21.75">
      <c r="A506" s="3"/>
      <c r="B506" s="3"/>
      <c r="C506" s="3"/>
      <c r="D506" s="3"/>
      <c r="E506" s="3"/>
    </row>
    <row r="507" spans="1:5" ht="21.75">
      <c r="A507" s="3"/>
      <c r="B507" s="3"/>
      <c r="C507" s="3"/>
      <c r="D507" s="3"/>
      <c r="E507" s="3"/>
    </row>
    <row r="508" spans="1:5" ht="21.75">
      <c r="A508" s="3"/>
      <c r="B508" s="3"/>
      <c r="C508" s="3"/>
      <c r="D508" s="3"/>
      <c r="E508" s="3"/>
    </row>
    <row r="509" spans="1:5" ht="21.75">
      <c r="A509" s="3"/>
      <c r="B509" s="3"/>
      <c r="C509" s="3"/>
      <c r="D509" s="3"/>
      <c r="E509" s="3"/>
    </row>
    <row r="510" spans="1:5" ht="21.75">
      <c r="A510" s="3"/>
      <c r="B510" s="3"/>
      <c r="C510" s="3"/>
      <c r="D510" s="3"/>
      <c r="E510" s="3"/>
    </row>
    <row r="511" spans="1:5" ht="21.75">
      <c r="A511" s="3"/>
      <c r="B511" s="3"/>
      <c r="C511" s="3"/>
      <c r="D511" s="3"/>
      <c r="E511" s="3"/>
    </row>
    <row r="512" spans="1:5" ht="21.75">
      <c r="A512" s="3"/>
      <c r="B512" s="3"/>
      <c r="C512" s="3"/>
      <c r="D512" s="3"/>
      <c r="E512" s="3"/>
    </row>
    <row r="513" spans="1:5" ht="21.75">
      <c r="A513" s="3"/>
      <c r="B513" s="3"/>
      <c r="C513" s="3"/>
      <c r="D513" s="3"/>
      <c r="E513" s="3"/>
    </row>
    <row r="514" spans="1:5" ht="21.75">
      <c r="A514" s="3"/>
      <c r="B514" s="3"/>
      <c r="C514" s="3"/>
      <c r="D514" s="3"/>
      <c r="E514" s="3"/>
    </row>
    <row r="515" spans="1:5" ht="21.75">
      <c r="A515" s="3"/>
      <c r="B515" s="3"/>
      <c r="C515" s="3"/>
      <c r="D515" s="3"/>
      <c r="E515" s="3"/>
    </row>
    <row r="516" spans="1:5" ht="21.75">
      <c r="A516" s="3"/>
      <c r="B516" s="3"/>
      <c r="C516" s="3"/>
      <c r="D516" s="3"/>
      <c r="E516" s="3"/>
    </row>
    <row r="517" spans="1:5" ht="21.75">
      <c r="A517" s="3"/>
      <c r="B517" s="3"/>
      <c r="C517" s="3"/>
      <c r="D517" s="3"/>
      <c r="E517" s="3"/>
    </row>
    <row r="518" spans="1:5" ht="21.75">
      <c r="A518" s="3"/>
      <c r="B518" s="3"/>
      <c r="C518" s="3"/>
      <c r="D518" s="3"/>
      <c r="E518" s="3"/>
    </row>
    <row r="519" spans="1:5" ht="21.75">
      <c r="A519" s="3"/>
      <c r="B519" s="3"/>
      <c r="C519" s="3"/>
      <c r="D519" s="3"/>
      <c r="E519" s="3"/>
    </row>
    <row r="520" spans="1:5" ht="21.75">
      <c r="A520" s="3"/>
      <c r="B520" s="3"/>
      <c r="C520" s="3"/>
      <c r="D520" s="3"/>
      <c r="E520" s="3"/>
    </row>
    <row r="521" spans="1:5" ht="21.75">
      <c r="A521" s="3"/>
      <c r="B521" s="3"/>
      <c r="C521" s="3"/>
      <c r="D521" s="3"/>
      <c r="E521" s="3"/>
    </row>
    <row r="522" spans="1:5" ht="21.75">
      <c r="A522" s="3"/>
      <c r="B522" s="3"/>
      <c r="C522" s="3"/>
      <c r="D522" s="3"/>
      <c r="E522" s="3"/>
    </row>
    <row r="523" spans="1:5" ht="21.75">
      <c r="A523" s="3"/>
      <c r="B523" s="3"/>
      <c r="C523" s="3"/>
      <c r="D523" s="3"/>
      <c r="E523" s="3"/>
    </row>
    <row r="524" spans="1:5" ht="21.75">
      <c r="A524" s="3"/>
      <c r="B524" s="3"/>
      <c r="C524" s="3"/>
      <c r="D524" s="3"/>
      <c r="E524" s="3"/>
    </row>
    <row r="525" spans="1:5" ht="21.75">
      <c r="A525" s="3"/>
      <c r="B525" s="3"/>
      <c r="C525" s="3"/>
      <c r="D525" s="3"/>
      <c r="E525" s="3"/>
    </row>
    <row r="526" spans="1:5" ht="21.75">
      <c r="A526" s="3"/>
      <c r="B526" s="3"/>
      <c r="C526" s="3"/>
      <c r="D526" s="3"/>
      <c r="E526" s="3"/>
    </row>
    <row r="527" spans="1:5" ht="21.75">
      <c r="A527" s="3"/>
      <c r="B527" s="3"/>
      <c r="C527" s="3"/>
      <c r="D527" s="3"/>
      <c r="E527" s="3"/>
    </row>
    <row r="528" spans="1:5" ht="21.75">
      <c r="A528" s="3"/>
      <c r="B528" s="3"/>
      <c r="C528" s="3"/>
      <c r="D528" s="3"/>
      <c r="E528" s="3"/>
    </row>
    <row r="529" spans="1:5" ht="21.75">
      <c r="A529" s="3"/>
      <c r="B529" s="3"/>
      <c r="C529" s="3"/>
      <c r="D529" s="3"/>
      <c r="E529" s="3"/>
    </row>
    <row r="530" spans="1:5" ht="21.75">
      <c r="A530" s="3"/>
      <c r="B530" s="3"/>
      <c r="C530" s="3"/>
      <c r="D530" s="3"/>
      <c r="E530" s="3"/>
    </row>
    <row r="531" spans="1:5" ht="21.75">
      <c r="A531" s="3"/>
      <c r="B531" s="3"/>
      <c r="C531" s="3"/>
      <c r="D531" s="3"/>
      <c r="E531" s="3"/>
    </row>
    <row r="532" spans="1:5" ht="21.75">
      <c r="A532" s="3"/>
      <c r="B532" s="3"/>
      <c r="C532" s="3"/>
      <c r="D532" s="3"/>
      <c r="E532" s="3"/>
    </row>
    <row r="533" spans="1:5" ht="21.75">
      <c r="A533" s="3"/>
      <c r="B533" s="3"/>
      <c r="C533" s="3"/>
      <c r="D533" s="3"/>
      <c r="E533" s="3"/>
    </row>
    <row r="534" spans="1:5" ht="21.75">
      <c r="A534" s="3"/>
      <c r="B534" s="3"/>
      <c r="C534" s="3"/>
      <c r="D534" s="3"/>
      <c r="E534" s="3"/>
    </row>
    <row r="535" spans="1:5" ht="21.75">
      <c r="A535" s="3"/>
      <c r="B535" s="3"/>
      <c r="C535" s="3"/>
      <c r="D535" s="3"/>
      <c r="E535" s="3"/>
    </row>
    <row r="536" spans="1:5" ht="21.75">
      <c r="A536" s="3"/>
      <c r="B536" s="3"/>
      <c r="C536" s="3"/>
      <c r="D536" s="3"/>
      <c r="E536" s="3"/>
    </row>
    <row r="537" spans="1:5" ht="21.75">
      <c r="A537" s="3"/>
      <c r="B537" s="3"/>
      <c r="C537" s="3"/>
      <c r="D537" s="3"/>
      <c r="E537" s="3"/>
    </row>
    <row r="538" spans="1:5" ht="21.75">
      <c r="A538" s="3"/>
      <c r="B538" s="3"/>
      <c r="C538" s="3"/>
      <c r="D538" s="3"/>
      <c r="E538" s="3"/>
    </row>
    <row r="539" spans="1:5" ht="21.75">
      <c r="A539" s="3"/>
      <c r="B539" s="3"/>
      <c r="C539" s="3"/>
      <c r="D539" s="3"/>
      <c r="E539" s="3"/>
    </row>
    <row r="540" spans="1:5" ht="21.75">
      <c r="A540" s="3"/>
      <c r="B540" s="3"/>
      <c r="C540" s="3"/>
      <c r="D540" s="3"/>
      <c r="E540" s="3"/>
    </row>
    <row r="541" spans="1:5" ht="21.75">
      <c r="A541" s="3"/>
      <c r="B541" s="3"/>
      <c r="C541" s="3"/>
      <c r="D541" s="3"/>
      <c r="E541" s="3"/>
    </row>
    <row r="542" spans="1:5" ht="21.75">
      <c r="A542" s="3"/>
      <c r="B542" s="3"/>
      <c r="C542" s="3"/>
      <c r="D542" s="3"/>
      <c r="E542" s="3"/>
    </row>
    <row r="543" spans="1:5" ht="21.75">
      <c r="A543" s="3"/>
      <c r="B543" s="3"/>
      <c r="C543" s="3"/>
      <c r="D543" s="3"/>
      <c r="E543" s="3"/>
    </row>
    <row r="544" spans="1:5" ht="21.75">
      <c r="A544" s="3"/>
      <c r="B544" s="3"/>
      <c r="C544" s="3"/>
      <c r="D544" s="3"/>
      <c r="E544" s="3"/>
    </row>
    <row r="545" spans="1:5" ht="21.75">
      <c r="A545" s="3"/>
      <c r="B545" s="3"/>
      <c r="C545" s="3"/>
      <c r="D545" s="3"/>
      <c r="E545" s="3"/>
    </row>
    <row r="546" spans="1:5" ht="21.75">
      <c r="A546" s="3"/>
      <c r="B546" s="3"/>
      <c r="C546" s="3"/>
      <c r="D546" s="3"/>
      <c r="E546" s="3"/>
    </row>
    <row r="547" spans="1:5" ht="21.75">
      <c r="A547" s="3"/>
      <c r="B547" s="3"/>
      <c r="C547" s="3"/>
      <c r="D547" s="3"/>
      <c r="E547" s="3"/>
    </row>
    <row r="548" spans="1:5" ht="21.75">
      <c r="A548" s="3"/>
      <c r="B548" s="3"/>
      <c r="C548" s="3"/>
      <c r="D548" s="3"/>
      <c r="E548" s="3"/>
    </row>
    <row r="549" spans="1:5" ht="21.75">
      <c r="A549" s="3"/>
      <c r="B549" s="3"/>
      <c r="C549" s="3"/>
      <c r="D549" s="3"/>
      <c r="E549" s="3"/>
    </row>
    <row r="550" spans="1:5" ht="21.75">
      <c r="A550" s="3"/>
      <c r="B550" s="3"/>
      <c r="C550" s="3"/>
      <c r="D550" s="3"/>
      <c r="E550" s="3"/>
    </row>
    <row r="551" spans="1:5" ht="21.75">
      <c r="A551" s="3"/>
      <c r="B551" s="3"/>
      <c r="C551" s="3"/>
      <c r="D551" s="3"/>
      <c r="E551" s="3"/>
    </row>
    <row r="552" spans="1:5" ht="21.75">
      <c r="A552" s="3"/>
      <c r="B552" s="3"/>
      <c r="C552" s="3"/>
      <c r="D552" s="3"/>
      <c r="E552" s="3"/>
    </row>
    <row r="553" spans="1:5" ht="21.75">
      <c r="A553" s="3"/>
      <c r="B553" s="3"/>
      <c r="C553" s="3"/>
      <c r="D553" s="3"/>
      <c r="E553" s="3"/>
    </row>
    <row r="554" spans="1:5" ht="21.75">
      <c r="A554" s="3"/>
      <c r="B554" s="3"/>
      <c r="C554" s="3"/>
      <c r="D554" s="3"/>
      <c r="E554" s="3"/>
    </row>
    <row r="555" spans="1:5" ht="21.75">
      <c r="A555" s="3"/>
      <c r="B555" s="3"/>
      <c r="C555" s="3"/>
      <c r="D555" s="3"/>
      <c r="E555" s="3"/>
    </row>
    <row r="556" spans="1:5" ht="21.75">
      <c r="A556" s="3"/>
      <c r="B556" s="3"/>
      <c r="C556" s="3"/>
      <c r="D556" s="3"/>
      <c r="E556" s="3"/>
    </row>
    <row r="557" spans="1:5" ht="21.75">
      <c r="A557" s="3"/>
      <c r="B557" s="3"/>
      <c r="C557" s="3"/>
      <c r="D557" s="3"/>
      <c r="E557" s="3"/>
    </row>
    <row r="558" spans="1:5" ht="21.75">
      <c r="A558" s="3"/>
      <c r="B558" s="3"/>
      <c r="C558" s="3"/>
      <c r="D558" s="3"/>
      <c r="E558" s="3"/>
    </row>
    <row r="559" spans="1:5" ht="21.75">
      <c r="A559" s="3"/>
      <c r="B559" s="3"/>
      <c r="C559" s="3"/>
      <c r="D559" s="3"/>
      <c r="E559" s="3"/>
    </row>
    <row r="560" spans="1:5" ht="21.75">
      <c r="A560" s="3"/>
      <c r="B560" s="3"/>
      <c r="C560" s="3"/>
      <c r="D560" s="3"/>
      <c r="E560" s="3"/>
    </row>
    <row r="561" spans="1:5" ht="21.75">
      <c r="A561" s="3"/>
      <c r="B561" s="3"/>
      <c r="C561" s="3"/>
      <c r="D561" s="3"/>
      <c r="E561" s="3"/>
    </row>
    <row r="562" spans="1:5" ht="21.75">
      <c r="A562" s="3"/>
      <c r="B562" s="3"/>
      <c r="C562" s="3"/>
      <c r="D562" s="3"/>
      <c r="E562" s="3"/>
    </row>
    <row r="563" spans="1:5" ht="21.75">
      <c r="A563" s="3"/>
      <c r="B563" s="3"/>
      <c r="C563" s="3"/>
      <c r="D563" s="3"/>
      <c r="E563" s="3"/>
    </row>
    <row r="564" spans="1:5" ht="21.75">
      <c r="A564" s="3"/>
      <c r="B564" s="3"/>
      <c r="C564" s="3"/>
      <c r="D564" s="3"/>
      <c r="E564" s="3"/>
    </row>
    <row r="565" spans="1:5" ht="21.75">
      <c r="A565" s="3"/>
      <c r="B565" s="3"/>
      <c r="C565" s="3"/>
      <c r="D565" s="3"/>
      <c r="E565" s="3"/>
    </row>
    <row r="566" spans="1:5" ht="21.75">
      <c r="A566" s="3"/>
      <c r="B566" s="3"/>
      <c r="C566" s="3"/>
      <c r="D566" s="3"/>
      <c r="E566" s="3"/>
    </row>
    <row r="567" spans="1:5" ht="21.75">
      <c r="A567" s="3"/>
      <c r="B567" s="3"/>
      <c r="C567" s="3"/>
      <c r="D567" s="3"/>
      <c r="E567" s="3"/>
    </row>
    <row r="568" spans="1:5" ht="21.75">
      <c r="A568" s="3"/>
      <c r="B568" s="3"/>
      <c r="C568" s="3"/>
      <c r="D568" s="3"/>
      <c r="E568" s="3"/>
    </row>
    <row r="569" spans="1:5" ht="21.75">
      <c r="A569" s="3"/>
      <c r="B569" s="3"/>
      <c r="C569" s="3"/>
      <c r="D569" s="3"/>
      <c r="E569" s="3"/>
    </row>
    <row r="570" spans="1:5" ht="21.75">
      <c r="A570" s="3"/>
      <c r="B570" s="3"/>
      <c r="C570" s="3"/>
      <c r="D570" s="3"/>
      <c r="E570" s="3"/>
    </row>
    <row r="571" spans="1:5" ht="21.75">
      <c r="A571" s="3"/>
      <c r="B571" s="3"/>
      <c r="C571" s="3"/>
      <c r="D571" s="3"/>
      <c r="E571" s="3"/>
    </row>
    <row r="572" spans="1:5" ht="21.75">
      <c r="A572" s="3"/>
      <c r="B572" s="3"/>
      <c r="C572" s="3"/>
      <c r="D572" s="3"/>
      <c r="E572" s="3"/>
    </row>
    <row r="573" spans="1:5" ht="21.75">
      <c r="A573" s="3"/>
      <c r="B573" s="3"/>
      <c r="C573" s="3"/>
      <c r="D573" s="3"/>
      <c r="E573" s="3"/>
    </row>
    <row r="574" spans="1:5" ht="21.75">
      <c r="A574" s="3"/>
      <c r="B574" s="3"/>
      <c r="C574" s="3"/>
      <c r="D574" s="3"/>
      <c r="E574" s="3"/>
    </row>
    <row r="575" spans="1:5" ht="21.75">
      <c r="A575" s="3"/>
      <c r="B575" s="3"/>
      <c r="C575" s="3"/>
      <c r="D575" s="3"/>
      <c r="E575" s="3"/>
    </row>
    <row r="576" spans="1:5" ht="21.75">
      <c r="A576" s="3"/>
      <c r="B576" s="3"/>
      <c r="C576" s="3"/>
      <c r="D576" s="3"/>
      <c r="E576" s="3"/>
    </row>
    <row r="577" spans="1:5" ht="21.75">
      <c r="A577" s="3"/>
      <c r="B577" s="3"/>
      <c r="C577" s="3"/>
      <c r="D577" s="3"/>
      <c r="E577" s="3"/>
    </row>
    <row r="578" spans="1:5" ht="21.75">
      <c r="A578" s="3"/>
      <c r="B578" s="3"/>
      <c r="C578" s="3"/>
      <c r="D578" s="3"/>
      <c r="E578" s="3"/>
    </row>
    <row r="579" spans="1:5" ht="21.75">
      <c r="A579" s="3"/>
      <c r="B579" s="3"/>
      <c r="C579" s="3"/>
      <c r="D579" s="3"/>
      <c r="E579" s="3"/>
    </row>
    <row r="580" spans="1:5" ht="21.75">
      <c r="A580" s="3"/>
      <c r="B580" s="3"/>
      <c r="C580" s="3"/>
      <c r="D580" s="3"/>
      <c r="E580" s="3"/>
    </row>
    <row r="581" spans="1:5" ht="21.75">
      <c r="A581" s="3"/>
      <c r="B581" s="3"/>
      <c r="C581" s="3"/>
      <c r="D581" s="3"/>
      <c r="E581" s="3"/>
    </row>
    <row r="582" spans="1:5" ht="21.75">
      <c r="A582" s="3"/>
      <c r="B582" s="3"/>
      <c r="C582" s="3"/>
      <c r="D582" s="3"/>
      <c r="E582" s="3"/>
    </row>
    <row r="583" spans="1:5" ht="21.75">
      <c r="A583" s="3"/>
      <c r="B583" s="3"/>
      <c r="C583" s="3"/>
      <c r="D583" s="3"/>
      <c r="E583" s="3"/>
    </row>
    <row r="584" spans="1:5" ht="21.75">
      <c r="A584" s="3"/>
      <c r="B584" s="3"/>
      <c r="C584" s="3"/>
      <c r="D584" s="3"/>
      <c r="E584" s="3"/>
    </row>
    <row r="585" spans="1:5" ht="21.75">
      <c r="A585" s="3"/>
      <c r="B585" s="3"/>
      <c r="C585" s="3"/>
      <c r="D585" s="3"/>
      <c r="E585" s="3"/>
    </row>
    <row r="586" spans="1:5" ht="21.75">
      <c r="A586" s="3"/>
      <c r="B586" s="3"/>
      <c r="C586" s="3"/>
      <c r="D586" s="3"/>
      <c r="E586" s="3"/>
    </row>
    <row r="587" spans="1:5" ht="21.75">
      <c r="A587" s="3"/>
      <c r="B587" s="3"/>
      <c r="C587" s="3"/>
      <c r="D587" s="3"/>
      <c r="E587" s="3"/>
    </row>
    <row r="588" spans="1:5" ht="21.75">
      <c r="A588" s="3"/>
      <c r="B588" s="3"/>
      <c r="C588" s="3"/>
      <c r="D588" s="3"/>
      <c r="E588" s="3"/>
    </row>
    <row r="589" spans="1:5" ht="21.75">
      <c r="A589" s="3"/>
      <c r="B589" s="3"/>
      <c r="C589" s="3"/>
      <c r="D589" s="3"/>
      <c r="E589" s="3"/>
    </row>
    <row r="590" spans="1:5" ht="21.75">
      <c r="A590" s="3"/>
      <c r="B590" s="3"/>
      <c r="C590" s="3"/>
      <c r="D590" s="3"/>
      <c r="E590" s="3"/>
    </row>
    <row r="591" spans="1:5" ht="21.75">
      <c r="A591" s="3"/>
      <c r="B591" s="3"/>
      <c r="C591" s="3"/>
      <c r="D591" s="3"/>
      <c r="E591" s="3"/>
    </row>
    <row r="592" spans="1:5" ht="21.75">
      <c r="A592" s="3"/>
      <c r="B592" s="3"/>
      <c r="C592" s="3"/>
      <c r="D592" s="3"/>
      <c r="E592" s="3"/>
    </row>
    <row r="593" spans="1:5" ht="21.75">
      <c r="A593" s="3"/>
      <c r="B593" s="3"/>
      <c r="C593" s="3"/>
      <c r="D593" s="3"/>
      <c r="E593" s="3"/>
    </row>
    <row r="594" spans="1:5" ht="21.75">
      <c r="A594" s="3"/>
      <c r="B594" s="3"/>
      <c r="C594" s="3"/>
      <c r="D594" s="3"/>
      <c r="E594" s="3"/>
    </row>
    <row r="595" spans="1:5" ht="21.75">
      <c r="A595" s="3"/>
      <c r="B595" s="3"/>
      <c r="C595" s="3"/>
      <c r="D595" s="3"/>
      <c r="E595" s="3"/>
    </row>
    <row r="596" spans="1:5" ht="21.75">
      <c r="A596" s="3"/>
      <c r="B596" s="3"/>
      <c r="C596" s="3"/>
      <c r="D596" s="3"/>
      <c r="E596" s="3"/>
    </row>
    <row r="597" spans="1:5" ht="21.75">
      <c r="A597" s="3"/>
      <c r="B597" s="3"/>
      <c r="C597" s="3"/>
      <c r="D597" s="3"/>
      <c r="E597" s="3"/>
    </row>
    <row r="598" spans="1:5" ht="21.75">
      <c r="A598" s="3"/>
      <c r="B598" s="3"/>
      <c r="C598" s="3"/>
      <c r="D598" s="3"/>
      <c r="E598" s="3"/>
    </row>
    <row r="599" spans="1:5" ht="21.75">
      <c r="A599" s="3"/>
      <c r="B599" s="3"/>
      <c r="C599" s="3"/>
      <c r="D599" s="3"/>
      <c r="E599" s="3"/>
    </row>
    <row r="600" spans="1:5" ht="21.75">
      <c r="A600" s="3"/>
      <c r="B600" s="3"/>
      <c r="C600" s="3"/>
      <c r="D600" s="3"/>
      <c r="E600" s="3"/>
    </row>
    <row r="601" spans="1:5" ht="21.75">
      <c r="A601" s="3"/>
      <c r="B601" s="3"/>
      <c r="C601" s="3"/>
      <c r="D601" s="3"/>
      <c r="E601" s="3"/>
    </row>
    <row r="602" spans="1:5" ht="21.75">
      <c r="A602" s="3"/>
      <c r="B602" s="3"/>
      <c r="C602" s="3"/>
      <c r="D602" s="3"/>
      <c r="E602" s="3"/>
    </row>
    <row r="603" spans="1:5" ht="21.75">
      <c r="A603" s="3"/>
      <c r="B603" s="3"/>
      <c r="C603" s="3"/>
      <c r="D603" s="3"/>
      <c r="E603" s="3"/>
    </row>
    <row r="604" spans="1:5" ht="21.75">
      <c r="A604" s="3"/>
      <c r="B604" s="3"/>
      <c r="C604" s="3"/>
      <c r="D604" s="3"/>
      <c r="E604" s="3"/>
    </row>
    <row r="605" spans="1:5" ht="21.75">
      <c r="A605" s="3"/>
      <c r="B605" s="3"/>
      <c r="C605" s="3"/>
      <c r="D605" s="3"/>
      <c r="E605" s="3"/>
    </row>
    <row r="606" spans="1:5" ht="21.75">
      <c r="A606" s="3"/>
      <c r="B606" s="3"/>
      <c r="C606" s="3"/>
      <c r="D606" s="3"/>
      <c r="E606" s="3"/>
    </row>
    <row r="607" spans="1:5" ht="21.75">
      <c r="A607" s="3"/>
      <c r="B607" s="3"/>
      <c r="C607" s="3"/>
      <c r="D607" s="3"/>
      <c r="E607" s="3"/>
    </row>
    <row r="608" spans="1:5" ht="21.75">
      <c r="A608" s="3"/>
      <c r="B608" s="3"/>
      <c r="C608" s="3"/>
      <c r="D608" s="3"/>
      <c r="E608" s="3"/>
    </row>
    <row r="609" spans="1:5" ht="21.75">
      <c r="A609" s="3"/>
      <c r="B609" s="3"/>
      <c r="C609" s="3"/>
      <c r="D609" s="3"/>
      <c r="E609" s="3"/>
    </row>
    <row r="610" spans="1:5" ht="21.75">
      <c r="A610" s="3"/>
      <c r="B610" s="3"/>
      <c r="C610" s="3"/>
      <c r="D610" s="3"/>
      <c r="E610" s="3"/>
    </row>
    <row r="611" spans="1:5" ht="21.75">
      <c r="A611" s="3"/>
      <c r="B611" s="3"/>
      <c r="C611" s="3"/>
      <c r="D611" s="3"/>
      <c r="E611" s="3"/>
    </row>
    <row r="612" spans="1:5" ht="21.75">
      <c r="A612" s="3"/>
      <c r="B612" s="3"/>
      <c r="C612" s="3"/>
      <c r="D612" s="3"/>
      <c r="E612" s="3"/>
    </row>
    <row r="613" spans="1:5" ht="21.75">
      <c r="A613" s="3"/>
      <c r="B613" s="3"/>
      <c r="C613" s="3"/>
      <c r="D613" s="3"/>
      <c r="E613" s="3"/>
    </row>
    <row r="614" spans="1:5" ht="21.75">
      <c r="A614" s="3"/>
      <c r="B614" s="3"/>
      <c r="C614" s="3"/>
      <c r="D614" s="3"/>
      <c r="E614" s="3"/>
    </row>
    <row r="615" spans="1:5" ht="21.75">
      <c r="A615" s="3"/>
      <c r="B615" s="3"/>
      <c r="C615" s="3"/>
      <c r="D615" s="3"/>
      <c r="E615" s="3"/>
    </row>
    <row r="616" spans="1:5" ht="21.75">
      <c r="A616" s="3"/>
      <c r="B616" s="3"/>
      <c r="C616" s="3"/>
      <c r="D616" s="3"/>
      <c r="E616" s="3"/>
    </row>
    <row r="617" spans="1:5" ht="21.75">
      <c r="A617" s="3"/>
      <c r="B617" s="3"/>
      <c r="C617" s="3"/>
      <c r="D617" s="3"/>
      <c r="E617" s="3"/>
    </row>
    <row r="618" spans="1:5" ht="21.75">
      <c r="A618" s="3"/>
      <c r="B618" s="3"/>
      <c r="C618" s="3"/>
      <c r="D618" s="3"/>
      <c r="E618" s="3"/>
    </row>
    <row r="619" spans="1:5" ht="21.75">
      <c r="A619" s="3"/>
      <c r="B619" s="3"/>
      <c r="C619" s="3"/>
      <c r="D619" s="3"/>
      <c r="E619" s="3"/>
    </row>
    <row r="620" spans="1:5" ht="21.75">
      <c r="A620" s="3"/>
      <c r="B620" s="3"/>
      <c r="C620" s="3"/>
      <c r="D620" s="3"/>
      <c r="E620" s="3"/>
    </row>
    <row r="621" spans="1:5" ht="21.75">
      <c r="A621" s="3"/>
      <c r="B621" s="3"/>
      <c r="C621" s="3"/>
      <c r="D621" s="3"/>
      <c r="E621" s="3"/>
    </row>
    <row r="622" spans="1:5" ht="21.75">
      <c r="A622" s="3"/>
      <c r="B622" s="3"/>
      <c r="C622" s="3"/>
      <c r="D622" s="3"/>
      <c r="E622" s="3"/>
    </row>
    <row r="623" spans="1:5" ht="21.75">
      <c r="A623" s="3"/>
      <c r="B623" s="3"/>
      <c r="C623" s="3"/>
      <c r="D623" s="3"/>
      <c r="E623" s="3"/>
    </row>
    <row r="624" spans="1:5" ht="21.75">
      <c r="A624" s="3"/>
      <c r="B624" s="3"/>
      <c r="C624" s="3"/>
      <c r="D624" s="3"/>
      <c r="E624" s="3"/>
    </row>
    <row r="625" spans="1:5" ht="21.75">
      <c r="A625" s="3"/>
      <c r="B625" s="3"/>
      <c r="C625" s="3"/>
      <c r="D625" s="3"/>
      <c r="E625" s="3"/>
    </row>
    <row r="626" spans="1:5" ht="21.75">
      <c r="A626" s="3"/>
      <c r="B626" s="3"/>
      <c r="C626" s="3"/>
      <c r="D626" s="3"/>
      <c r="E626" s="3"/>
    </row>
    <row r="627" spans="1:5" ht="21.75">
      <c r="A627" s="3"/>
      <c r="B627" s="3"/>
      <c r="C627" s="3"/>
      <c r="D627" s="3"/>
      <c r="E627" s="3"/>
    </row>
    <row r="628" spans="1:5" ht="21.75">
      <c r="A628" s="3"/>
      <c r="B628" s="3"/>
      <c r="C628" s="3"/>
      <c r="D628" s="3"/>
      <c r="E628" s="3"/>
    </row>
    <row r="629" spans="1:5" ht="21.75">
      <c r="A629" s="3"/>
      <c r="B629" s="3"/>
      <c r="C629" s="3"/>
      <c r="D629" s="3"/>
      <c r="E629" s="3"/>
    </row>
    <row r="630" spans="1:5" ht="21.75">
      <c r="A630" s="3"/>
      <c r="B630" s="3"/>
      <c r="C630" s="3"/>
      <c r="D630" s="3"/>
      <c r="E630" s="3"/>
    </row>
    <row r="631" spans="1:5" ht="21.75">
      <c r="A631" s="3"/>
      <c r="B631" s="3"/>
      <c r="C631" s="3"/>
      <c r="D631" s="3"/>
      <c r="E631" s="3"/>
    </row>
    <row r="632" spans="1:5" ht="21.75">
      <c r="A632" s="3"/>
      <c r="B632" s="3"/>
      <c r="C632" s="3"/>
      <c r="D632" s="3"/>
      <c r="E632" s="3"/>
    </row>
    <row r="633" spans="1:5" ht="21.75">
      <c r="A633" s="3"/>
      <c r="B633" s="3"/>
      <c r="C633" s="3"/>
      <c r="D633" s="3"/>
      <c r="E633" s="3"/>
    </row>
    <row r="634" spans="1:5" ht="21.75">
      <c r="A634" s="3"/>
      <c r="B634" s="3"/>
      <c r="C634" s="3"/>
      <c r="D634" s="3"/>
      <c r="E634" s="3"/>
    </row>
    <row r="635" spans="1:5" ht="21.75">
      <c r="A635" s="3"/>
      <c r="B635" s="3"/>
      <c r="C635" s="3"/>
      <c r="D635" s="3"/>
      <c r="E635" s="3"/>
    </row>
    <row r="636" spans="1:5" ht="21.75">
      <c r="A636" s="3"/>
      <c r="B636" s="3"/>
      <c r="C636" s="3"/>
      <c r="D636" s="3"/>
      <c r="E636" s="3"/>
    </row>
    <row r="637" spans="1:5" ht="21.75">
      <c r="A637" s="3"/>
      <c r="B637" s="3"/>
      <c r="C637" s="3"/>
      <c r="D637" s="3"/>
      <c r="E637" s="3"/>
    </row>
    <row r="638" spans="1:5" ht="21.75">
      <c r="A638" s="3"/>
      <c r="B638" s="3"/>
      <c r="C638" s="3"/>
      <c r="D638" s="3"/>
      <c r="E638" s="3"/>
    </row>
    <row r="639" spans="1:5" ht="21.75">
      <c r="A639" s="3"/>
      <c r="B639" s="3"/>
      <c r="C639" s="3"/>
      <c r="D639" s="3"/>
      <c r="E639" s="3"/>
    </row>
    <row r="640" spans="1:5" ht="21.75">
      <c r="A640" s="3"/>
      <c r="B640" s="3"/>
      <c r="C640" s="3"/>
      <c r="D640" s="3"/>
      <c r="E640" s="3"/>
    </row>
    <row r="641" spans="1:5" ht="21.75">
      <c r="A641" s="3"/>
      <c r="B641" s="3"/>
      <c r="C641" s="3"/>
      <c r="D641" s="3"/>
      <c r="E641" s="3"/>
    </row>
    <row r="642" spans="1:5" ht="21.75">
      <c r="A642" s="3"/>
      <c r="B642" s="3"/>
      <c r="C642" s="3"/>
      <c r="D642" s="3"/>
      <c r="E642" s="3"/>
    </row>
    <row r="643" spans="1:5" ht="21.75">
      <c r="A643" s="3"/>
      <c r="B643" s="3"/>
      <c r="C643" s="3"/>
      <c r="D643" s="3"/>
      <c r="E643" s="3"/>
    </row>
    <row r="644" spans="1:5" ht="21.75">
      <c r="A644" s="3"/>
      <c r="B644" s="3"/>
      <c r="C644" s="3"/>
      <c r="D644" s="3"/>
      <c r="E644" s="3"/>
    </row>
    <row r="645" spans="1:5" ht="21.75">
      <c r="A645" s="3"/>
      <c r="B645" s="3"/>
      <c r="C645" s="3"/>
      <c r="D645" s="3"/>
      <c r="E645" s="3"/>
    </row>
    <row r="646" spans="1:5" ht="21.75">
      <c r="A646" s="3"/>
      <c r="B646" s="3"/>
      <c r="C646" s="3"/>
      <c r="D646" s="3"/>
      <c r="E646" s="3"/>
    </row>
    <row r="647" spans="1:5" ht="21.75">
      <c r="A647" s="3"/>
      <c r="B647" s="3"/>
      <c r="C647" s="3"/>
      <c r="D647" s="3"/>
      <c r="E647" s="3"/>
    </row>
    <row r="648" spans="1:5" ht="21.75">
      <c r="A648" s="3"/>
      <c r="B648" s="3"/>
      <c r="C648" s="3"/>
      <c r="D648" s="3"/>
      <c r="E648" s="3"/>
    </row>
    <row r="649" spans="1:5" ht="21.75">
      <c r="A649" s="3"/>
      <c r="B649" s="3"/>
      <c r="C649" s="3"/>
      <c r="D649" s="3"/>
      <c r="E649" s="3"/>
    </row>
    <row r="650" spans="1:5" ht="21.75">
      <c r="A650" s="3"/>
      <c r="B650" s="3"/>
      <c r="C650" s="3"/>
      <c r="D650" s="3"/>
      <c r="E650" s="3"/>
    </row>
    <row r="651" spans="1:5" ht="21.75">
      <c r="A651" s="3"/>
      <c r="B651" s="3"/>
      <c r="C651" s="3"/>
      <c r="D651" s="3"/>
      <c r="E651" s="3"/>
    </row>
    <row r="652" spans="1:5" ht="21.75">
      <c r="A652" s="3"/>
      <c r="B652" s="3"/>
      <c r="C652" s="3"/>
      <c r="D652" s="3"/>
      <c r="E652" s="3"/>
    </row>
    <row r="653" spans="1:5" ht="21.75">
      <c r="A653" s="3"/>
      <c r="B653" s="3"/>
      <c r="C653" s="3"/>
      <c r="D653" s="3"/>
      <c r="E653" s="3"/>
    </row>
    <row r="654" spans="1:5" ht="21.75">
      <c r="A654" s="3"/>
      <c r="B654" s="3"/>
      <c r="C654" s="3"/>
      <c r="D654" s="3"/>
      <c r="E654" s="3"/>
    </row>
    <row r="655" spans="1:5" ht="21.75">
      <c r="A655" s="3"/>
      <c r="B655" s="3"/>
      <c r="C655" s="3"/>
      <c r="D655" s="3"/>
      <c r="E655" s="3"/>
    </row>
    <row r="656" spans="1:5" ht="21.75">
      <c r="A656" s="3"/>
      <c r="B656" s="3"/>
      <c r="C656" s="3"/>
      <c r="D656" s="3"/>
      <c r="E656" s="3"/>
    </row>
    <row r="657" spans="1:5" ht="21.75">
      <c r="A657" s="3"/>
      <c r="B657" s="3"/>
      <c r="C657" s="3"/>
      <c r="D657" s="3"/>
      <c r="E657" s="3"/>
    </row>
    <row r="658" spans="1:5" ht="21.75">
      <c r="A658" s="3"/>
      <c r="B658" s="3"/>
      <c r="C658" s="3"/>
      <c r="D658" s="3"/>
      <c r="E658" s="3"/>
    </row>
    <row r="659" spans="1:5" ht="21.75">
      <c r="A659" s="3"/>
      <c r="B659" s="3"/>
      <c r="C659" s="3"/>
      <c r="D659" s="3"/>
      <c r="E659" s="3"/>
    </row>
    <row r="660" spans="1:5" ht="21.75">
      <c r="A660" s="3"/>
      <c r="B660" s="3"/>
      <c r="C660" s="3"/>
      <c r="D660" s="3"/>
      <c r="E660" s="3"/>
    </row>
    <row r="661" spans="1:5" ht="21.75">
      <c r="A661" s="3"/>
      <c r="B661" s="3"/>
      <c r="C661" s="3"/>
      <c r="D661" s="3"/>
      <c r="E661" s="3"/>
    </row>
    <row r="662" spans="1:5" ht="21.75">
      <c r="A662" s="3"/>
      <c r="B662" s="3"/>
      <c r="C662" s="3"/>
      <c r="D662" s="3"/>
      <c r="E662" s="3"/>
    </row>
    <row r="663" spans="1:5" ht="21.75">
      <c r="A663" s="3"/>
      <c r="B663" s="3"/>
      <c r="C663" s="3"/>
      <c r="D663" s="3"/>
      <c r="E663" s="3"/>
    </row>
    <row r="664" spans="1:5" ht="21.75">
      <c r="A664" s="3"/>
      <c r="B664" s="3"/>
      <c r="C664" s="3"/>
      <c r="D664" s="3"/>
      <c r="E664" s="3"/>
    </row>
    <row r="665" spans="1:5" ht="21.75">
      <c r="A665" s="3"/>
      <c r="B665" s="3"/>
      <c r="C665" s="3"/>
      <c r="D665" s="3"/>
      <c r="E665" s="3"/>
    </row>
    <row r="666" spans="1:5" ht="21.75">
      <c r="A666" s="3"/>
      <c r="B666" s="3"/>
      <c r="C666" s="3"/>
      <c r="D666" s="3"/>
      <c r="E666" s="3"/>
    </row>
    <row r="667" spans="1:5" ht="21.75">
      <c r="A667" s="3"/>
      <c r="B667" s="3"/>
      <c r="C667" s="3"/>
      <c r="D667" s="3"/>
      <c r="E667" s="3"/>
    </row>
    <row r="668" spans="1:5" ht="21.75">
      <c r="A668" s="3"/>
      <c r="B668" s="3"/>
      <c r="C668" s="3"/>
      <c r="D668" s="3"/>
      <c r="E668" s="3"/>
    </row>
    <row r="669" spans="1:5" ht="21.75">
      <c r="A669" s="3"/>
      <c r="B669" s="3"/>
      <c r="C669" s="3"/>
      <c r="D669" s="3"/>
      <c r="E669" s="3"/>
    </row>
    <row r="670" spans="1:5" ht="21.75">
      <c r="A670" s="3"/>
      <c r="B670" s="3"/>
      <c r="C670" s="3"/>
      <c r="D670" s="3"/>
      <c r="E670" s="3"/>
    </row>
    <row r="671" spans="1:5" ht="21.75">
      <c r="A671" s="3"/>
      <c r="B671" s="3"/>
      <c r="C671" s="3"/>
      <c r="D671" s="3"/>
      <c r="E671" s="3"/>
    </row>
    <row r="672" spans="1:5" ht="21.75">
      <c r="A672" s="3"/>
      <c r="B672" s="3"/>
      <c r="C672" s="3"/>
      <c r="D672" s="3"/>
      <c r="E672" s="3"/>
    </row>
    <row r="673" spans="1:5" ht="21.75">
      <c r="A673" s="3"/>
      <c r="B673" s="3"/>
      <c r="C673" s="3"/>
      <c r="D673" s="3"/>
      <c r="E673" s="3"/>
    </row>
    <row r="674" spans="1:5" ht="21.75">
      <c r="A674" s="3"/>
      <c r="B674" s="3"/>
      <c r="C674" s="3"/>
      <c r="D674" s="3"/>
      <c r="E674" s="3"/>
    </row>
    <row r="675" spans="1:5" ht="21.75">
      <c r="A675" s="3"/>
      <c r="B675" s="3"/>
      <c r="C675" s="3"/>
      <c r="D675" s="3"/>
      <c r="E675" s="3"/>
    </row>
    <row r="676" spans="1:5" ht="21.75">
      <c r="A676" s="3"/>
      <c r="B676" s="3"/>
      <c r="C676" s="3"/>
      <c r="D676" s="3"/>
      <c r="E676" s="3"/>
    </row>
    <row r="677" spans="1:5" ht="21.75">
      <c r="A677" s="3"/>
      <c r="B677" s="3"/>
      <c r="C677" s="3"/>
      <c r="D677" s="3"/>
      <c r="E677" s="3"/>
    </row>
    <row r="678" spans="1:5" ht="21.75">
      <c r="A678" s="3"/>
      <c r="B678" s="3"/>
      <c r="C678" s="3"/>
      <c r="D678" s="3"/>
      <c r="E678" s="3"/>
    </row>
    <row r="679" spans="1:5" ht="21.75">
      <c r="A679" s="3"/>
      <c r="B679" s="3"/>
      <c r="C679" s="3"/>
      <c r="D679" s="3"/>
      <c r="E679" s="3"/>
    </row>
    <row r="680" spans="1:5" ht="21.75">
      <c r="A680" s="3"/>
      <c r="B680" s="3"/>
      <c r="C680" s="3"/>
      <c r="D680" s="3"/>
      <c r="E680" s="3"/>
    </row>
    <row r="681" spans="1:5" ht="21.75">
      <c r="A681" s="3"/>
      <c r="B681" s="3"/>
      <c r="C681" s="3"/>
      <c r="D681" s="3"/>
      <c r="E681" s="3"/>
    </row>
    <row r="682" spans="1:5" ht="21.75">
      <c r="A682" s="3"/>
      <c r="B682" s="3"/>
      <c r="C682" s="3"/>
      <c r="D682" s="3"/>
      <c r="E682" s="3"/>
    </row>
    <row r="683" spans="1:5" ht="21.75">
      <c r="A683" s="3"/>
      <c r="B683" s="3"/>
      <c r="C683" s="3"/>
      <c r="D683" s="3"/>
      <c r="E683" s="3"/>
    </row>
    <row r="684" spans="1:5" ht="21.75">
      <c r="A684" s="3"/>
      <c r="B684" s="3"/>
      <c r="C684" s="3"/>
      <c r="D684" s="3"/>
      <c r="E684" s="3"/>
    </row>
    <row r="685" spans="1:5" ht="21.75">
      <c r="A685" s="3"/>
      <c r="B685" s="3"/>
      <c r="C685" s="3"/>
      <c r="D685" s="3"/>
      <c r="E685" s="3"/>
    </row>
    <row r="686" spans="1:5" ht="21.75">
      <c r="A686" s="3"/>
      <c r="B686" s="3"/>
      <c r="C686" s="3"/>
      <c r="D686" s="3"/>
      <c r="E686" s="3"/>
    </row>
    <row r="687" spans="1:5" ht="21.75">
      <c r="A687" s="3"/>
      <c r="B687" s="3"/>
      <c r="C687" s="3"/>
      <c r="D687" s="3"/>
      <c r="E687" s="3"/>
    </row>
    <row r="688" spans="1:5" ht="21.75">
      <c r="A688" s="3"/>
      <c r="B688" s="3"/>
      <c r="C688" s="3"/>
      <c r="D688" s="3"/>
      <c r="E688" s="3"/>
    </row>
    <row r="689" spans="1:5" ht="21.75">
      <c r="A689" s="3"/>
      <c r="B689" s="3"/>
      <c r="C689" s="3"/>
      <c r="D689" s="3"/>
      <c r="E689" s="3"/>
    </row>
    <row r="690" spans="1:5" ht="21.75">
      <c r="A690" s="3"/>
      <c r="B690" s="3"/>
      <c r="C690" s="3"/>
      <c r="D690" s="3"/>
      <c r="E690" s="3"/>
    </row>
    <row r="691" spans="1:5" ht="21.75">
      <c r="A691" s="3"/>
      <c r="B691" s="3"/>
      <c r="C691" s="3"/>
      <c r="D691" s="3"/>
      <c r="E691" s="3"/>
    </row>
    <row r="692" spans="1:5" ht="21.75">
      <c r="A692" s="3"/>
      <c r="B692" s="3"/>
      <c r="C692" s="3"/>
      <c r="D692" s="3"/>
      <c r="E692" s="3"/>
    </row>
    <row r="693" spans="1:5" ht="21.75">
      <c r="A693" s="3"/>
      <c r="B693" s="3"/>
      <c r="C693" s="3"/>
      <c r="D693" s="3"/>
      <c r="E693" s="3"/>
    </row>
    <row r="694" spans="1:5" ht="21.75">
      <c r="A694" s="3"/>
      <c r="B694" s="3"/>
      <c r="C694" s="3"/>
      <c r="D694" s="3"/>
      <c r="E694" s="3"/>
    </row>
    <row r="695" spans="1:5" ht="21.75">
      <c r="A695" s="3"/>
      <c r="B695" s="3"/>
      <c r="C695" s="3"/>
      <c r="D695" s="3"/>
      <c r="E695" s="3"/>
    </row>
    <row r="696" spans="1:5" ht="21.75">
      <c r="A696" s="3"/>
      <c r="B696" s="3"/>
      <c r="C696" s="3"/>
      <c r="D696" s="3"/>
      <c r="E696" s="3"/>
    </row>
    <row r="697" spans="1:5" ht="21.75">
      <c r="A697" s="3"/>
      <c r="B697" s="3"/>
      <c r="C697" s="3"/>
      <c r="D697" s="3"/>
      <c r="E697" s="3"/>
    </row>
    <row r="698" spans="1:5" ht="21.75">
      <c r="A698" s="3"/>
      <c r="B698" s="3"/>
      <c r="C698" s="3"/>
      <c r="D698" s="3"/>
      <c r="E698" s="3"/>
    </row>
    <row r="699" spans="1:5" ht="21.75">
      <c r="A699" s="3"/>
      <c r="B699" s="3"/>
      <c r="C699" s="3"/>
      <c r="D699" s="3"/>
      <c r="E699" s="3"/>
    </row>
    <row r="700" spans="1:5" ht="21.75">
      <c r="A700" s="3"/>
      <c r="B700" s="3"/>
      <c r="C700" s="3"/>
      <c r="D700" s="3"/>
      <c r="E700" s="3"/>
    </row>
    <row r="701" spans="1:5" ht="21.75">
      <c r="A701" s="3"/>
      <c r="B701" s="3"/>
      <c r="C701" s="3"/>
      <c r="D701" s="3"/>
      <c r="E701" s="3"/>
    </row>
    <row r="702" spans="1:5" ht="21.75">
      <c r="A702" s="3"/>
      <c r="B702" s="3"/>
      <c r="C702" s="3"/>
      <c r="D702" s="3"/>
      <c r="E702" s="3"/>
    </row>
    <row r="703" spans="1:5" ht="21.75">
      <c r="A703" s="3"/>
      <c r="B703" s="3"/>
      <c r="C703" s="3"/>
      <c r="D703" s="3"/>
      <c r="E703" s="3"/>
    </row>
    <row r="704" spans="1:5" ht="21.75">
      <c r="A704" s="3"/>
      <c r="B704" s="3"/>
      <c r="C704" s="3"/>
      <c r="D704" s="3"/>
      <c r="E704" s="3"/>
    </row>
    <row r="705" spans="1:5" ht="21.75">
      <c r="A705" s="3"/>
      <c r="B705" s="3"/>
      <c r="C705" s="3"/>
      <c r="D705" s="3"/>
      <c r="E705" s="3"/>
    </row>
    <row r="706" spans="1:5" ht="21.75">
      <c r="A706" s="3"/>
      <c r="B706" s="3"/>
      <c r="C706" s="3"/>
      <c r="D706" s="3"/>
      <c r="E706" s="3"/>
    </row>
    <row r="707" spans="1:5" ht="21.75">
      <c r="A707" s="3"/>
      <c r="B707" s="3"/>
      <c r="C707" s="3"/>
      <c r="D707" s="3"/>
      <c r="E707" s="3"/>
    </row>
    <row r="708" spans="1:5" ht="21.75">
      <c r="A708" s="3"/>
      <c r="B708" s="3"/>
      <c r="C708" s="3"/>
      <c r="D708" s="3"/>
      <c r="E708" s="3"/>
    </row>
    <row r="709" spans="1:5" ht="21.75">
      <c r="A709" s="3"/>
      <c r="B709" s="3"/>
      <c r="C709" s="3"/>
      <c r="D709" s="3"/>
      <c r="E709" s="3"/>
    </row>
    <row r="710" spans="1:5" ht="21.75">
      <c r="A710" s="3"/>
      <c r="B710" s="3"/>
      <c r="C710" s="3"/>
      <c r="D710" s="3"/>
      <c r="E710" s="3"/>
    </row>
    <row r="711" spans="1:5" ht="21.75">
      <c r="A711" s="3"/>
      <c r="B711" s="3"/>
      <c r="C711" s="3"/>
      <c r="D711" s="3"/>
      <c r="E711" s="3"/>
    </row>
    <row r="712" spans="1:5" ht="21.75">
      <c r="A712" s="3"/>
      <c r="B712" s="3"/>
      <c r="C712" s="3"/>
      <c r="D712" s="3"/>
      <c r="E712" s="3"/>
    </row>
    <row r="713" spans="1:5" ht="21.75">
      <c r="A713" s="3"/>
      <c r="B713" s="3"/>
      <c r="C713" s="3"/>
      <c r="D713" s="3"/>
      <c r="E713" s="3"/>
    </row>
    <row r="714" spans="1:5" ht="21.75">
      <c r="A714" s="3"/>
      <c r="B714" s="3"/>
      <c r="C714" s="3"/>
      <c r="D714" s="3"/>
      <c r="E714" s="3"/>
    </row>
    <row r="715" spans="1:5" ht="21.75">
      <c r="A715" s="3"/>
      <c r="B715" s="3"/>
      <c r="C715" s="3"/>
      <c r="D715" s="3"/>
      <c r="E715" s="3"/>
    </row>
    <row r="716" spans="1:5" ht="21.75">
      <c r="A716" s="3"/>
      <c r="B716" s="3"/>
      <c r="C716" s="3"/>
      <c r="D716" s="3"/>
      <c r="E716" s="3"/>
    </row>
    <row r="717" spans="1:5" ht="21.75">
      <c r="A717" s="3"/>
      <c r="B717" s="3"/>
      <c r="C717" s="3"/>
      <c r="D717" s="3"/>
      <c r="E717" s="3"/>
    </row>
    <row r="718" spans="1:5" ht="21.75">
      <c r="A718" s="3"/>
      <c r="B718" s="3"/>
      <c r="C718" s="3"/>
      <c r="D718" s="3"/>
      <c r="E718" s="3"/>
    </row>
    <row r="719" spans="1:5" ht="21.75">
      <c r="A719" s="3"/>
      <c r="B719" s="3"/>
      <c r="C719" s="3"/>
      <c r="D719" s="3"/>
      <c r="E719" s="3"/>
    </row>
    <row r="720" spans="1:5" ht="21.75">
      <c r="A720" s="3"/>
      <c r="B720" s="3"/>
      <c r="C720" s="3"/>
      <c r="D720" s="3"/>
      <c r="E720" s="3"/>
    </row>
    <row r="721" spans="1:5" ht="21.75">
      <c r="A721" s="3"/>
      <c r="B721" s="3"/>
      <c r="C721" s="3"/>
      <c r="D721" s="3"/>
      <c r="E721" s="3"/>
    </row>
    <row r="722" spans="1:5" ht="21.75">
      <c r="A722" s="3"/>
      <c r="B722" s="3"/>
      <c r="C722" s="3"/>
      <c r="D722" s="3"/>
      <c r="E722" s="3"/>
    </row>
    <row r="723" spans="1:5" ht="21.75">
      <c r="A723" s="3"/>
      <c r="B723" s="3"/>
      <c r="C723" s="3"/>
      <c r="D723" s="3"/>
      <c r="E723" s="3"/>
    </row>
    <row r="724" spans="1:5" ht="21.75">
      <c r="A724" s="3"/>
      <c r="B724" s="3"/>
      <c r="C724" s="3"/>
      <c r="D724" s="3"/>
      <c r="E724" s="3"/>
    </row>
    <row r="725" spans="1:5" ht="21.75">
      <c r="A725" s="3"/>
      <c r="B725" s="3"/>
      <c r="C725" s="3"/>
      <c r="D725" s="3"/>
      <c r="E725" s="3"/>
    </row>
    <row r="726" spans="1:5" ht="21.75">
      <c r="A726" s="3"/>
      <c r="B726" s="3"/>
      <c r="C726" s="3"/>
      <c r="D726" s="3"/>
      <c r="E726" s="3"/>
    </row>
    <row r="727" spans="1:5" ht="21.75">
      <c r="A727" s="3"/>
      <c r="B727" s="3"/>
      <c r="C727" s="3"/>
      <c r="D727" s="3"/>
      <c r="E727" s="3"/>
    </row>
    <row r="728" spans="1:5" ht="21.75">
      <c r="A728" s="3"/>
      <c r="B728" s="3"/>
      <c r="C728" s="3"/>
      <c r="D728" s="3"/>
      <c r="E728" s="3"/>
    </row>
    <row r="729" spans="1:5" ht="21.75">
      <c r="A729" s="3"/>
      <c r="B729" s="3"/>
      <c r="C729" s="3"/>
      <c r="D729" s="3"/>
      <c r="E729" s="3"/>
    </row>
    <row r="730" spans="1:5" ht="21.75">
      <c r="A730" s="3"/>
      <c r="B730" s="3"/>
      <c r="C730" s="3"/>
      <c r="D730" s="3"/>
      <c r="E730" s="3"/>
    </row>
    <row r="731" spans="1:5" ht="21.75">
      <c r="A731" s="3"/>
      <c r="B731" s="3"/>
      <c r="C731" s="3"/>
      <c r="D731" s="3"/>
      <c r="E731" s="3"/>
    </row>
    <row r="732" spans="1:5" ht="21.75">
      <c r="A732" s="3"/>
      <c r="B732" s="3"/>
      <c r="C732" s="3"/>
      <c r="D732" s="3"/>
      <c r="E732" s="3"/>
    </row>
    <row r="733" spans="1:5" ht="21.75">
      <c r="A733" s="3"/>
      <c r="B733" s="3"/>
      <c r="C733" s="3"/>
      <c r="D733" s="3"/>
      <c r="E733" s="3"/>
    </row>
    <row r="734" spans="1:5" ht="21.75">
      <c r="A734" s="3"/>
      <c r="B734" s="3"/>
      <c r="C734" s="3"/>
      <c r="D734" s="3"/>
      <c r="E734" s="3"/>
    </row>
    <row r="735" spans="1:5" ht="21.75">
      <c r="A735" s="3"/>
      <c r="B735" s="3"/>
      <c r="C735" s="3"/>
      <c r="D735" s="3"/>
      <c r="E735" s="3"/>
    </row>
    <row r="736" spans="1:5" ht="21.75">
      <c r="A736" s="3"/>
      <c r="B736" s="3"/>
      <c r="C736" s="3"/>
      <c r="D736" s="3"/>
      <c r="E736" s="3"/>
    </row>
    <row r="737" spans="1:5" ht="21.75">
      <c r="A737" s="3"/>
      <c r="B737" s="3"/>
      <c r="C737" s="3"/>
      <c r="D737" s="3"/>
      <c r="E737" s="3"/>
    </row>
    <row r="738" spans="1:5" ht="21.75">
      <c r="A738" s="3"/>
      <c r="B738" s="3"/>
      <c r="C738" s="3"/>
      <c r="D738" s="3"/>
      <c r="E738" s="3"/>
    </row>
    <row r="739" spans="1:5" ht="21.75">
      <c r="A739" s="3"/>
      <c r="B739" s="3"/>
      <c r="C739" s="3"/>
      <c r="D739" s="3"/>
      <c r="E739" s="3"/>
    </row>
    <row r="740" spans="1:5" ht="21.75">
      <c r="A740" s="3"/>
      <c r="B740" s="3"/>
      <c r="C740" s="3"/>
      <c r="D740" s="3"/>
      <c r="E740" s="3"/>
    </row>
    <row r="741" spans="1:5" ht="21.75">
      <c r="A741" s="3"/>
      <c r="B741" s="3"/>
      <c r="C741" s="3"/>
      <c r="D741" s="3"/>
      <c r="E741" s="3"/>
    </row>
    <row r="742" spans="1:5" ht="21.75">
      <c r="A742" s="3"/>
      <c r="B742" s="3"/>
      <c r="C742" s="3"/>
      <c r="D742" s="3"/>
      <c r="E742" s="3"/>
    </row>
    <row r="743" spans="1:5" ht="21.75">
      <c r="A743" s="3"/>
      <c r="B743" s="3"/>
      <c r="C743" s="3"/>
      <c r="D743" s="3"/>
      <c r="E743" s="3"/>
    </row>
    <row r="744" spans="1:5" ht="21.75">
      <c r="A744" s="3"/>
      <c r="B744" s="3"/>
      <c r="C744" s="3"/>
      <c r="D744" s="3"/>
      <c r="E744" s="3"/>
    </row>
    <row r="745" spans="1:5" ht="21.75">
      <c r="A745" s="3"/>
      <c r="B745" s="3"/>
      <c r="C745" s="3"/>
      <c r="D745" s="3"/>
      <c r="E745" s="3"/>
    </row>
    <row r="746" spans="1:5" ht="21.75">
      <c r="A746" s="3"/>
      <c r="B746" s="3"/>
      <c r="C746" s="3"/>
      <c r="D746" s="3"/>
      <c r="E746" s="3"/>
    </row>
    <row r="747" spans="1:5" ht="21.75">
      <c r="A747" s="3"/>
      <c r="B747" s="3"/>
      <c r="C747" s="3"/>
      <c r="D747" s="3"/>
      <c r="E747" s="3"/>
    </row>
    <row r="748" spans="1:5" ht="21.75">
      <c r="A748" s="3"/>
      <c r="B748" s="3"/>
      <c r="C748" s="3"/>
      <c r="D748" s="3"/>
      <c r="E748" s="3"/>
    </row>
    <row r="749" spans="1:5" ht="21.75">
      <c r="A749" s="3"/>
      <c r="B749" s="3"/>
      <c r="C749" s="3"/>
      <c r="D749" s="3"/>
      <c r="E749" s="3"/>
    </row>
    <row r="750" spans="1:5" ht="21.75">
      <c r="A750" s="3"/>
      <c r="B750" s="3"/>
      <c r="C750" s="3"/>
      <c r="D750" s="3"/>
      <c r="E750" s="3"/>
    </row>
    <row r="751" spans="1:5" ht="21.75">
      <c r="A751" s="3"/>
      <c r="B751" s="3"/>
      <c r="C751" s="3"/>
      <c r="D751" s="3"/>
      <c r="E751" s="3"/>
    </row>
    <row r="752" spans="1:5" ht="21.75">
      <c r="A752" s="3"/>
      <c r="B752" s="3"/>
      <c r="C752" s="3"/>
      <c r="D752" s="3"/>
      <c r="E752" s="3"/>
    </row>
    <row r="753" spans="1:5" ht="21.75">
      <c r="A753" s="3"/>
      <c r="B753" s="3"/>
      <c r="C753" s="3"/>
      <c r="D753" s="3"/>
      <c r="E753" s="3"/>
    </row>
    <row r="754" spans="1:5" ht="21.75">
      <c r="A754" s="3"/>
      <c r="B754" s="3"/>
      <c r="C754" s="3"/>
      <c r="D754" s="3"/>
      <c r="E754" s="3"/>
    </row>
    <row r="755" spans="1:5" ht="21.75">
      <c r="A755" s="3"/>
      <c r="B755" s="3"/>
      <c r="C755" s="3"/>
      <c r="D755" s="3"/>
      <c r="E755" s="3"/>
    </row>
    <row r="756" spans="1:5" ht="21.75">
      <c r="A756" s="3"/>
      <c r="B756" s="3"/>
      <c r="C756" s="3"/>
      <c r="D756" s="3"/>
      <c r="E756" s="3"/>
    </row>
    <row r="757" spans="1:5" ht="21.75">
      <c r="A757" s="3"/>
      <c r="B757" s="3"/>
      <c r="C757" s="3"/>
      <c r="D757" s="3"/>
      <c r="E757" s="3"/>
    </row>
    <row r="758" spans="1:5" ht="21.75">
      <c r="A758" s="3"/>
      <c r="B758" s="3"/>
      <c r="C758" s="3"/>
      <c r="D758" s="3"/>
      <c r="E758" s="3"/>
    </row>
    <row r="759" spans="1:5" ht="21.75">
      <c r="A759" s="3"/>
      <c r="B759" s="3"/>
      <c r="C759" s="3"/>
      <c r="D759" s="3"/>
      <c r="E759" s="3"/>
    </row>
    <row r="760" spans="1:5" ht="21.75">
      <c r="A760" s="3"/>
      <c r="B760" s="3"/>
      <c r="C760" s="3"/>
      <c r="D760" s="3"/>
      <c r="E760" s="3"/>
    </row>
    <row r="761" spans="1:5" ht="21.75">
      <c r="A761" s="3"/>
      <c r="B761" s="3"/>
      <c r="C761" s="3"/>
      <c r="D761" s="3"/>
      <c r="E761" s="3"/>
    </row>
    <row r="762" spans="1:5" ht="21.75">
      <c r="A762" s="3"/>
      <c r="B762" s="3"/>
      <c r="C762" s="3"/>
      <c r="D762" s="3"/>
      <c r="E762" s="3"/>
    </row>
    <row r="763" spans="1:5" ht="21.75">
      <c r="A763" s="3"/>
      <c r="B763" s="3"/>
      <c r="C763" s="3"/>
      <c r="D763" s="3"/>
      <c r="E763" s="3"/>
    </row>
    <row r="764" spans="1:5" ht="21.75">
      <c r="A764" s="3"/>
      <c r="B764" s="3"/>
      <c r="C764" s="3"/>
      <c r="D764" s="3"/>
      <c r="E764" s="3"/>
    </row>
    <row r="765" spans="1:5" ht="21.75">
      <c r="A765" s="3"/>
      <c r="B765" s="3"/>
      <c r="C765" s="3"/>
      <c r="D765" s="3"/>
      <c r="E765" s="3"/>
    </row>
    <row r="766" spans="1:5" ht="21.75">
      <c r="A766" s="3"/>
      <c r="B766" s="3"/>
      <c r="C766" s="3"/>
      <c r="D766" s="3"/>
      <c r="E766" s="3"/>
    </row>
    <row r="767" spans="1:5" ht="21.75">
      <c r="A767" s="3"/>
      <c r="B767" s="3"/>
      <c r="C767" s="3"/>
      <c r="D767" s="3"/>
      <c r="E767" s="3"/>
    </row>
    <row r="768" spans="1:5" ht="21.75">
      <c r="A768" s="3"/>
      <c r="B768" s="3"/>
      <c r="C768" s="3"/>
      <c r="D768" s="3"/>
      <c r="E768" s="3"/>
    </row>
    <row r="769" spans="1:5" ht="21.75">
      <c r="A769" s="3"/>
      <c r="B769" s="3"/>
      <c r="C769" s="3"/>
      <c r="D769" s="3"/>
      <c r="E769" s="3"/>
    </row>
    <row r="770" spans="1:5" ht="21.75">
      <c r="A770" s="3"/>
      <c r="B770" s="3"/>
      <c r="C770" s="3"/>
      <c r="D770" s="3"/>
      <c r="E770" s="3"/>
    </row>
    <row r="771" spans="1:5" ht="21.75">
      <c r="A771" s="3"/>
      <c r="B771" s="3"/>
      <c r="C771" s="3"/>
      <c r="D771" s="3"/>
      <c r="E771" s="3"/>
    </row>
    <row r="772" spans="1:5" ht="21.75">
      <c r="A772" s="3"/>
      <c r="B772" s="3"/>
      <c r="C772" s="3"/>
      <c r="D772" s="3"/>
      <c r="E772" s="3"/>
    </row>
    <row r="773" spans="1:5" ht="21.75">
      <c r="A773" s="3"/>
      <c r="B773" s="3"/>
      <c r="C773" s="3"/>
      <c r="D773" s="3"/>
      <c r="E773" s="3"/>
    </row>
    <row r="774" spans="1:5" ht="21.75">
      <c r="A774" s="3"/>
      <c r="B774" s="3"/>
      <c r="C774" s="3"/>
      <c r="D774" s="3"/>
      <c r="E774" s="3"/>
    </row>
    <row r="775" spans="1:5" ht="21.75">
      <c r="A775" s="3"/>
      <c r="B775" s="3"/>
      <c r="C775" s="3"/>
      <c r="D775" s="3"/>
      <c r="E775" s="3"/>
    </row>
    <row r="776" spans="1:5" ht="21.75">
      <c r="A776" s="3"/>
      <c r="B776" s="3"/>
      <c r="C776" s="3"/>
      <c r="D776" s="3"/>
      <c r="E776" s="3"/>
    </row>
    <row r="777" spans="1:5" ht="21.75">
      <c r="A777" s="3"/>
      <c r="B777" s="3"/>
      <c r="C777" s="3"/>
      <c r="D777" s="3"/>
      <c r="E777" s="3"/>
    </row>
    <row r="778" spans="1:5" ht="21.75">
      <c r="A778" s="3"/>
      <c r="B778" s="3"/>
      <c r="C778" s="3"/>
      <c r="D778" s="3"/>
      <c r="E778" s="3"/>
    </row>
    <row r="779" spans="1:5" ht="21.75">
      <c r="A779" s="3"/>
      <c r="B779" s="3"/>
      <c r="C779" s="3"/>
      <c r="D779" s="3"/>
      <c r="E779" s="3"/>
    </row>
  </sheetData>
  <sheetProtection/>
  <mergeCells count="8">
    <mergeCell ref="A1:E1"/>
    <mergeCell ref="A2:E2"/>
    <mergeCell ref="A3:E3"/>
    <mergeCell ref="A5:A7"/>
    <mergeCell ref="B5:B7"/>
    <mergeCell ref="C5:C7"/>
    <mergeCell ref="D5:D7"/>
    <mergeCell ref="E5:E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D29" sqref="D29"/>
    </sheetView>
  </sheetViews>
  <sheetFormatPr defaultColWidth="9.140625" defaultRowHeight="21.75"/>
  <cols>
    <col min="1" max="1" width="42.7109375" style="0" customWidth="1"/>
    <col min="2" max="2" width="32.8515625" style="0" customWidth="1"/>
    <col min="3" max="3" width="33.7109375" style="0" customWidth="1"/>
    <col min="4" max="4" width="40.574218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38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4" ht="18" customHeight="1">
      <c r="A5" s="645" t="s">
        <v>329</v>
      </c>
      <c r="B5" s="641" t="s">
        <v>337</v>
      </c>
      <c r="C5" s="641" t="s">
        <v>388</v>
      </c>
      <c r="D5" s="642" t="s">
        <v>43</v>
      </c>
    </row>
    <row r="6" spans="1:5" ht="21.75">
      <c r="A6" s="646"/>
      <c r="B6" s="641"/>
      <c r="C6" s="641"/>
      <c r="D6" s="643"/>
      <c r="E6" s="12"/>
    </row>
    <row r="7" spans="1:5" ht="21.75">
      <c r="A7" s="647"/>
      <c r="B7" s="641"/>
      <c r="C7" s="641"/>
      <c r="D7" s="644"/>
      <c r="E7" s="12"/>
    </row>
    <row r="8" spans="1:4" ht="21.75">
      <c r="A8" s="18" t="s">
        <v>339</v>
      </c>
      <c r="B8" s="14"/>
      <c r="C8" s="10"/>
      <c r="D8" s="14"/>
    </row>
    <row r="9" spans="1:4" ht="21.75">
      <c r="A9" s="15" t="s">
        <v>399</v>
      </c>
      <c r="B9" s="4"/>
      <c r="C9" s="10">
        <f aca="true" t="shared" si="0" ref="C9:C16">SUM(D9:D9)</f>
        <v>0</v>
      </c>
      <c r="D9" s="4"/>
    </row>
    <row r="10" spans="1:4" ht="21.75">
      <c r="A10" s="15" t="s">
        <v>400</v>
      </c>
      <c r="B10" s="4"/>
      <c r="C10" s="10">
        <f t="shared" si="0"/>
        <v>0</v>
      </c>
      <c r="D10" s="4"/>
    </row>
    <row r="11" spans="1:4" ht="21.75">
      <c r="A11" s="15" t="s">
        <v>401</v>
      </c>
      <c r="B11" s="4"/>
      <c r="C11" s="10">
        <f t="shared" si="0"/>
        <v>0</v>
      </c>
      <c r="D11" s="4"/>
    </row>
    <row r="12" spans="1:4" ht="21.75">
      <c r="A12" s="15" t="s">
        <v>402</v>
      </c>
      <c r="B12" s="4"/>
      <c r="C12" s="10">
        <f t="shared" si="0"/>
        <v>0</v>
      </c>
      <c r="D12" s="4"/>
    </row>
    <row r="13" spans="1:4" ht="21.75">
      <c r="A13" s="15" t="s">
        <v>403</v>
      </c>
      <c r="B13" s="4"/>
      <c r="C13" s="10">
        <f t="shared" si="0"/>
        <v>0</v>
      </c>
      <c r="D13" s="4"/>
    </row>
    <row r="14" spans="1:4" ht="21.75">
      <c r="A14" s="15" t="s">
        <v>404</v>
      </c>
      <c r="B14" s="4"/>
      <c r="C14" s="10">
        <f t="shared" si="0"/>
        <v>0</v>
      </c>
      <c r="D14" s="4"/>
    </row>
    <row r="15" spans="1:4" ht="21.75">
      <c r="A15" s="15" t="s">
        <v>405</v>
      </c>
      <c r="B15" s="4"/>
      <c r="C15" s="10">
        <f t="shared" si="0"/>
        <v>0</v>
      </c>
      <c r="D15" s="4"/>
    </row>
    <row r="16" spans="1:4" ht="21.75">
      <c r="A16" s="15" t="s">
        <v>406</v>
      </c>
      <c r="B16" s="4"/>
      <c r="C16" s="10">
        <f t="shared" si="0"/>
        <v>0</v>
      </c>
      <c r="D16" s="4"/>
    </row>
    <row r="17" spans="1:4" ht="21.75">
      <c r="A17" s="15" t="s">
        <v>407</v>
      </c>
      <c r="B17" s="4"/>
      <c r="C17" s="10"/>
      <c r="D17" s="4"/>
    </row>
    <row r="18" spans="1:4" ht="21.75">
      <c r="A18" s="15" t="s">
        <v>295</v>
      </c>
      <c r="B18" s="4"/>
      <c r="C18" s="10"/>
      <c r="D18" s="4"/>
    </row>
    <row r="19" spans="1:5" ht="21.75">
      <c r="A19" s="15" t="s">
        <v>35</v>
      </c>
      <c r="B19" s="4"/>
      <c r="C19" s="10">
        <f>SUM(D19:D19)</f>
        <v>0</v>
      </c>
      <c r="D19" s="4"/>
      <c r="E19" s="13"/>
    </row>
    <row r="20" spans="1:5" ht="21.75">
      <c r="A20" s="15" t="s">
        <v>36</v>
      </c>
      <c r="B20" s="4"/>
      <c r="C20" s="10">
        <f>SUM(D20:D20)</f>
        <v>0</v>
      </c>
      <c r="D20" s="4"/>
      <c r="E20" s="13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13"/>
    </row>
    <row r="22" spans="1:4" ht="22.5" thickTop="1">
      <c r="A22" s="73" t="s">
        <v>408</v>
      </c>
      <c r="B22" s="15"/>
      <c r="C22" s="15"/>
      <c r="D22" s="15"/>
    </row>
    <row r="23" spans="1:4" ht="21.75">
      <c r="A23" s="16" t="s">
        <v>37</v>
      </c>
      <c r="B23" s="15"/>
      <c r="C23" s="15"/>
      <c r="D23" s="15"/>
    </row>
    <row r="24" spans="1:4" ht="23.25">
      <c r="A24" s="16" t="s">
        <v>37</v>
      </c>
      <c r="B24" s="7"/>
      <c r="C24" s="7"/>
      <c r="D24" s="69"/>
    </row>
    <row r="25" spans="1:4" ht="24" thickBot="1">
      <c r="A25" s="17" t="s">
        <v>388</v>
      </c>
      <c r="B25" s="70"/>
      <c r="C25" s="70"/>
      <c r="D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K14" sqref="K14"/>
    </sheetView>
  </sheetViews>
  <sheetFormatPr defaultColWidth="9.140625" defaultRowHeight="21.75"/>
  <cols>
    <col min="1" max="1" width="42.7109375" style="0" customWidth="1"/>
    <col min="2" max="2" width="32.8515625" style="0" customWidth="1"/>
    <col min="3" max="3" width="33.7109375" style="0" customWidth="1"/>
    <col min="4" max="4" width="40.574218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41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4" ht="18" customHeight="1">
      <c r="A5" s="645" t="s">
        <v>329</v>
      </c>
      <c r="B5" s="641" t="s">
        <v>337</v>
      </c>
      <c r="C5" s="641" t="s">
        <v>388</v>
      </c>
      <c r="D5" s="642" t="s">
        <v>42</v>
      </c>
    </row>
    <row r="6" spans="1:5" ht="21.75">
      <c r="A6" s="646"/>
      <c r="B6" s="641"/>
      <c r="C6" s="641"/>
      <c r="D6" s="643"/>
      <c r="E6" s="12"/>
    </row>
    <row r="7" spans="1:5" ht="21.75">
      <c r="A7" s="647"/>
      <c r="B7" s="641"/>
      <c r="C7" s="641"/>
      <c r="D7" s="644"/>
      <c r="E7" s="12"/>
    </row>
    <row r="8" spans="1:4" ht="21.75">
      <c r="A8" s="18" t="s">
        <v>339</v>
      </c>
      <c r="B8" s="14"/>
      <c r="C8" s="10"/>
      <c r="D8" s="14"/>
    </row>
    <row r="9" spans="1:4" ht="21.75">
      <c r="A9" s="15" t="s">
        <v>399</v>
      </c>
      <c r="B9" s="4"/>
      <c r="C9" s="10">
        <f aca="true" t="shared" si="0" ref="C9:C16">SUM(D9:D9)</f>
        <v>0</v>
      </c>
      <c r="D9" s="4"/>
    </row>
    <row r="10" spans="1:4" ht="21.75">
      <c r="A10" s="15" t="s">
        <v>400</v>
      </c>
      <c r="B10" s="4"/>
      <c r="C10" s="10">
        <f t="shared" si="0"/>
        <v>0</v>
      </c>
      <c r="D10" s="4"/>
    </row>
    <row r="11" spans="1:4" ht="21.75">
      <c r="A11" s="15" t="s">
        <v>401</v>
      </c>
      <c r="B11" s="4"/>
      <c r="C11" s="10">
        <f t="shared" si="0"/>
        <v>0</v>
      </c>
      <c r="D11" s="4"/>
    </row>
    <row r="12" spans="1:4" ht="21.75">
      <c r="A12" s="15" t="s">
        <v>402</v>
      </c>
      <c r="B12" s="4"/>
      <c r="C12" s="10">
        <f t="shared" si="0"/>
        <v>0</v>
      </c>
      <c r="D12" s="4"/>
    </row>
    <row r="13" spans="1:4" ht="21.75">
      <c r="A13" s="15" t="s">
        <v>403</v>
      </c>
      <c r="B13" s="4"/>
      <c r="C13" s="10">
        <f t="shared" si="0"/>
        <v>0</v>
      </c>
      <c r="D13" s="4"/>
    </row>
    <row r="14" spans="1:4" ht="21.75">
      <c r="A14" s="15" t="s">
        <v>404</v>
      </c>
      <c r="B14" s="4"/>
      <c r="C14" s="10">
        <f t="shared" si="0"/>
        <v>0</v>
      </c>
      <c r="D14" s="4"/>
    </row>
    <row r="15" spans="1:4" ht="21.75">
      <c r="A15" s="15" t="s">
        <v>405</v>
      </c>
      <c r="B15" s="4"/>
      <c r="C15" s="10">
        <f t="shared" si="0"/>
        <v>0</v>
      </c>
      <c r="D15" s="4"/>
    </row>
    <row r="16" spans="1:4" ht="21.75">
      <c r="A16" s="15" t="s">
        <v>406</v>
      </c>
      <c r="B16" s="4"/>
      <c r="C16" s="10">
        <f t="shared" si="0"/>
        <v>0</v>
      </c>
      <c r="D16" s="4"/>
    </row>
    <row r="17" spans="1:4" ht="21.75">
      <c r="A17" s="15" t="s">
        <v>407</v>
      </c>
      <c r="B17" s="4"/>
      <c r="C17" s="10"/>
      <c r="D17" s="4"/>
    </row>
    <row r="18" spans="1:4" ht="21.75">
      <c r="A18" s="15" t="s">
        <v>295</v>
      </c>
      <c r="B18" s="4"/>
      <c r="C18" s="10"/>
      <c r="D18" s="4"/>
    </row>
    <row r="19" spans="1:5" ht="21.75">
      <c r="A19" s="15" t="s">
        <v>35</v>
      </c>
      <c r="B19" s="4"/>
      <c r="C19" s="10">
        <f>SUM(D19:D19)</f>
        <v>0</v>
      </c>
      <c r="D19" s="4"/>
      <c r="E19" s="13"/>
    </row>
    <row r="20" spans="1:5" ht="21.75">
      <c r="A20" s="15" t="s">
        <v>36</v>
      </c>
      <c r="B20" s="4"/>
      <c r="C20" s="10">
        <f>SUM(D20:D20)</f>
        <v>0</v>
      </c>
      <c r="D20" s="4"/>
      <c r="E20" s="13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13"/>
    </row>
    <row r="22" spans="1:4" ht="22.5" thickTop="1">
      <c r="A22" s="73" t="s">
        <v>408</v>
      </c>
      <c r="B22" s="15"/>
      <c r="C22" s="15"/>
      <c r="D22" s="15"/>
    </row>
    <row r="23" spans="1:4" ht="21.75">
      <c r="A23" s="16" t="s">
        <v>37</v>
      </c>
      <c r="B23" s="15"/>
      <c r="C23" s="15"/>
      <c r="D23" s="15"/>
    </row>
    <row r="24" spans="1:4" ht="23.25">
      <c r="A24" s="16" t="s">
        <v>37</v>
      </c>
      <c r="B24" s="7"/>
      <c r="C24" s="7"/>
      <c r="D24" s="69"/>
    </row>
    <row r="25" spans="1:4" ht="24" thickBot="1">
      <c r="A25" s="17" t="s">
        <v>388</v>
      </c>
      <c r="B25" s="70"/>
      <c r="C25" s="70"/>
      <c r="D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K14" sqref="K14"/>
    </sheetView>
  </sheetViews>
  <sheetFormatPr defaultColWidth="9.140625" defaultRowHeight="21.75"/>
  <cols>
    <col min="1" max="1" width="42.7109375" style="0" customWidth="1"/>
    <col min="2" max="2" width="32.8515625" style="0" customWidth="1"/>
    <col min="3" max="3" width="33.7109375" style="0" customWidth="1"/>
    <col min="4" max="4" width="40.574218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44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4" ht="18" customHeight="1">
      <c r="A5" s="645" t="s">
        <v>329</v>
      </c>
      <c r="B5" s="641" t="s">
        <v>337</v>
      </c>
      <c r="C5" s="641" t="s">
        <v>388</v>
      </c>
      <c r="D5" s="642" t="s">
        <v>45</v>
      </c>
    </row>
    <row r="6" spans="1:5" ht="21.75">
      <c r="A6" s="646"/>
      <c r="B6" s="641"/>
      <c r="C6" s="641"/>
      <c r="D6" s="643"/>
      <c r="E6" s="12"/>
    </row>
    <row r="7" spans="1:5" ht="21.75">
      <c r="A7" s="647"/>
      <c r="B7" s="641"/>
      <c r="C7" s="641"/>
      <c r="D7" s="644"/>
      <c r="E7" s="12"/>
    </row>
    <row r="8" spans="1:4" ht="21.75">
      <c r="A8" s="18" t="s">
        <v>339</v>
      </c>
      <c r="B8" s="14"/>
      <c r="C8" s="10"/>
      <c r="D8" s="14"/>
    </row>
    <row r="9" spans="1:4" ht="21.75">
      <c r="A9" s="15" t="s">
        <v>399</v>
      </c>
      <c r="B9" s="4"/>
      <c r="C9" s="10">
        <f aca="true" t="shared" si="0" ref="C9:C16">SUM(D9:D9)</f>
        <v>0</v>
      </c>
      <c r="D9" s="4"/>
    </row>
    <row r="10" spans="1:4" ht="21.75">
      <c r="A10" s="15" t="s">
        <v>400</v>
      </c>
      <c r="B10" s="4"/>
      <c r="C10" s="10">
        <f t="shared" si="0"/>
        <v>0</v>
      </c>
      <c r="D10" s="4"/>
    </row>
    <row r="11" spans="1:4" ht="21.75">
      <c r="A11" s="15" t="s">
        <v>401</v>
      </c>
      <c r="B11" s="4"/>
      <c r="C11" s="10">
        <f t="shared" si="0"/>
        <v>0</v>
      </c>
      <c r="D11" s="4"/>
    </row>
    <row r="12" spans="1:4" ht="21.75">
      <c r="A12" s="15" t="s">
        <v>402</v>
      </c>
      <c r="B12" s="4"/>
      <c r="C12" s="10">
        <f t="shared" si="0"/>
        <v>0</v>
      </c>
      <c r="D12" s="4"/>
    </row>
    <row r="13" spans="1:4" ht="21.75">
      <c r="A13" s="15" t="s">
        <v>403</v>
      </c>
      <c r="B13" s="4"/>
      <c r="C13" s="10">
        <f t="shared" si="0"/>
        <v>0</v>
      </c>
      <c r="D13" s="4"/>
    </row>
    <row r="14" spans="1:4" ht="21.75">
      <c r="A14" s="15" t="s">
        <v>404</v>
      </c>
      <c r="B14" s="4"/>
      <c r="C14" s="10">
        <f t="shared" si="0"/>
        <v>0</v>
      </c>
      <c r="D14" s="4"/>
    </row>
    <row r="15" spans="1:4" ht="21.75">
      <c r="A15" s="15" t="s">
        <v>405</v>
      </c>
      <c r="B15" s="4"/>
      <c r="C15" s="10">
        <f t="shared" si="0"/>
        <v>0</v>
      </c>
      <c r="D15" s="4"/>
    </row>
    <row r="16" spans="1:4" ht="21.75">
      <c r="A16" s="15" t="s">
        <v>406</v>
      </c>
      <c r="B16" s="4"/>
      <c r="C16" s="10">
        <f t="shared" si="0"/>
        <v>0</v>
      </c>
      <c r="D16" s="4"/>
    </row>
    <row r="17" spans="1:4" ht="21.75">
      <c r="A17" s="15" t="s">
        <v>407</v>
      </c>
      <c r="B17" s="4"/>
      <c r="C17" s="10"/>
      <c r="D17" s="4"/>
    </row>
    <row r="18" spans="1:4" ht="21.75">
      <c r="A18" s="15" t="s">
        <v>295</v>
      </c>
      <c r="B18" s="4"/>
      <c r="C18" s="10"/>
      <c r="D18" s="4"/>
    </row>
    <row r="19" spans="1:5" ht="21.75">
      <c r="A19" s="15" t="s">
        <v>35</v>
      </c>
      <c r="B19" s="4"/>
      <c r="C19" s="10">
        <f>SUM(D19:D19)</f>
        <v>0</v>
      </c>
      <c r="D19" s="4"/>
      <c r="E19" s="13"/>
    </row>
    <row r="20" spans="1:5" ht="21.75">
      <c r="A20" s="15" t="s">
        <v>36</v>
      </c>
      <c r="B20" s="4"/>
      <c r="C20" s="10">
        <f>SUM(D20:D20)</f>
        <v>0</v>
      </c>
      <c r="D20" s="4"/>
      <c r="E20" s="13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13"/>
    </row>
    <row r="22" spans="1:4" ht="22.5" thickTop="1">
      <c r="A22" s="73" t="s">
        <v>408</v>
      </c>
      <c r="B22" s="15"/>
      <c r="C22" s="15"/>
      <c r="D22" s="15"/>
    </row>
    <row r="23" spans="1:4" ht="21.75">
      <c r="A23" s="16" t="s">
        <v>37</v>
      </c>
      <c r="B23" s="15"/>
      <c r="C23" s="15"/>
      <c r="D23" s="15"/>
    </row>
    <row r="24" spans="1:4" ht="23.25">
      <c r="A24" s="16" t="s">
        <v>37</v>
      </c>
      <c r="B24" s="7"/>
      <c r="C24" s="7"/>
      <c r="D24" s="69"/>
    </row>
    <row r="25" spans="1:4" ht="24" thickBot="1">
      <c r="A25" s="17" t="s">
        <v>388</v>
      </c>
      <c r="B25" s="70"/>
      <c r="C25" s="70"/>
      <c r="D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K14" sqref="K14"/>
    </sheetView>
  </sheetViews>
  <sheetFormatPr defaultColWidth="9.140625" defaultRowHeight="21.75"/>
  <cols>
    <col min="1" max="1" width="42.7109375" style="0" customWidth="1"/>
    <col min="2" max="2" width="32.8515625" style="0" customWidth="1"/>
    <col min="3" max="3" width="33.7109375" style="0" customWidth="1"/>
    <col min="4" max="4" width="40.574218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46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4" ht="18" customHeight="1">
      <c r="A5" s="645" t="s">
        <v>329</v>
      </c>
      <c r="B5" s="641" t="s">
        <v>337</v>
      </c>
      <c r="C5" s="641" t="s">
        <v>388</v>
      </c>
      <c r="D5" s="642" t="s">
        <v>47</v>
      </c>
    </row>
    <row r="6" spans="1:5" ht="21.75">
      <c r="A6" s="646"/>
      <c r="B6" s="641"/>
      <c r="C6" s="641"/>
      <c r="D6" s="643"/>
      <c r="E6" s="12"/>
    </row>
    <row r="7" spans="1:5" ht="21.75">
      <c r="A7" s="647"/>
      <c r="B7" s="641"/>
      <c r="C7" s="641"/>
      <c r="D7" s="644"/>
      <c r="E7" s="12"/>
    </row>
    <row r="8" spans="1:4" ht="21.75">
      <c r="A8" s="18" t="s">
        <v>339</v>
      </c>
      <c r="B8" s="14"/>
      <c r="C8" s="10"/>
      <c r="D8" s="14"/>
    </row>
    <row r="9" spans="1:4" ht="21.75">
      <c r="A9" s="15" t="s">
        <v>399</v>
      </c>
      <c r="B9" s="4"/>
      <c r="C9" s="10">
        <f aca="true" t="shared" si="0" ref="C9:C16">SUM(D9:D9)</f>
        <v>0</v>
      </c>
      <c r="D9" s="4"/>
    </row>
    <row r="10" spans="1:4" ht="21.75">
      <c r="A10" s="15" t="s">
        <v>400</v>
      </c>
      <c r="B10" s="4"/>
      <c r="C10" s="10">
        <f t="shared" si="0"/>
        <v>0</v>
      </c>
      <c r="D10" s="4"/>
    </row>
    <row r="11" spans="1:4" ht="21.75">
      <c r="A11" s="15" t="s">
        <v>401</v>
      </c>
      <c r="B11" s="4"/>
      <c r="C11" s="10">
        <f t="shared" si="0"/>
        <v>0</v>
      </c>
      <c r="D11" s="4"/>
    </row>
    <row r="12" spans="1:4" ht="21.75">
      <c r="A12" s="15" t="s">
        <v>402</v>
      </c>
      <c r="B12" s="4"/>
      <c r="C12" s="10">
        <f t="shared" si="0"/>
        <v>0</v>
      </c>
      <c r="D12" s="4"/>
    </row>
    <row r="13" spans="1:4" ht="21.75">
      <c r="A13" s="15" t="s">
        <v>403</v>
      </c>
      <c r="B13" s="4"/>
      <c r="C13" s="10">
        <f t="shared" si="0"/>
        <v>0</v>
      </c>
      <c r="D13" s="4"/>
    </row>
    <row r="14" spans="1:4" ht="21.75">
      <c r="A14" s="15" t="s">
        <v>404</v>
      </c>
      <c r="B14" s="4"/>
      <c r="C14" s="10">
        <f t="shared" si="0"/>
        <v>0</v>
      </c>
      <c r="D14" s="4"/>
    </row>
    <row r="15" spans="1:4" ht="21.75">
      <c r="A15" s="15" t="s">
        <v>405</v>
      </c>
      <c r="B15" s="4"/>
      <c r="C15" s="10">
        <f t="shared" si="0"/>
        <v>0</v>
      </c>
      <c r="D15" s="4"/>
    </row>
    <row r="16" spans="1:4" ht="21.75">
      <c r="A16" s="15" t="s">
        <v>406</v>
      </c>
      <c r="B16" s="4"/>
      <c r="C16" s="10">
        <f t="shared" si="0"/>
        <v>0</v>
      </c>
      <c r="D16" s="4"/>
    </row>
    <row r="17" spans="1:4" ht="21.75">
      <c r="A17" s="15" t="s">
        <v>407</v>
      </c>
      <c r="B17" s="4"/>
      <c r="C17" s="10"/>
      <c r="D17" s="4"/>
    </row>
    <row r="18" spans="1:4" ht="21.75">
      <c r="A18" s="15" t="s">
        <v>295</v>
      </c>
      <c r="B18" s="4"/>
      <c r="C18" s="10"/>
      <c r="D18" s="4"/>
    </row>
    <row r="19" spans="1:5" ht="21.75">
      <c r="A19" s="15" t="s">
        <v>35</v>
      </c>
      <c r="B19" s="4"/>
      <c r="C19" s="10">
        <f>SUM(D19:D19)</f>
        <v>0</v>
      </c>
      <c r="D19" s="4"/>
      <c r="E19" s="13"/>
    </row>
    <row r="20" spans="1:5" ht="21.75">
      <c r="A20" s="15" t="s">
        <v>36</v>
      </c>
      <c r="B20" s="4"/>
      <c r="C20" s="10">
        <f>SUM(D20:D20)</f>
        <v>0</v>
      </c>
      <c r="D20" s="4"/>
      <c r="E20" s="13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13"/>
    </row>
    <row r="22" spans="1:4" ht="22.5" thickTop="1">
      <c r="A22" s="73" t="s">
        <v>408</v>
      </c>
      <c r="B22" s="15"/>
      <c r="C22" s="15"/>
      <c r="D22" s="15"/>
    </row>
    <row r="23" spans="1:4" ht="21.75">
      <c r="A23" s="16" t="s">
        <v>37</v>
      </c>
      <c r="B23" s="15"/>
      <c r="C23" s="15"/>
      <c r="D23" s="15"/>
    </row>
    <row r="24" spans="1:4" ht="23.25">
      <c r="A24" s="16" t="s">
        <v>37</v>
      </c>
      <c r="B24" s="7"/>
      <c r="C24" s="7"/>
      <c r="D24" s="69"/>
    </row>
    <row r="25" spans="1:4" ht="24" thickBot="1">
      <c r="A25" s="17" t="s">
        <v>388</v>
      </c>
      <c r="B25" s="70"/>
      <c r="C25" s="70"/>
      <c r="D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D8" sqref="D8"/>
    </sheetView>
  </sheetViews>
  <sheetFormatPr defaultColWidth="9.140625" defaultRowHeight="21.75"/>
  <cols>
    <col min="1" max="1" width="38.7109375" style="0" customWidth="1"/>
    <col min="2" max="2" width="32.8515625" style="0" customWidth="1"/>
    <col min="3" max="3" width="27.00390625" style="0" customWidth="1"/>
    <col min="4" max="4" width="37.57421875" style="0" customWidth="1"/>
    <col min="5" max="5" width="36.71093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48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5" ht="18" customHeight="1">
      <c r="A5" s="645" t="s">
        <v>329</v>
      </c>
      <c r="B5" s="641" t="s">
        <v>337</v>
      </c>
      <c r="C5" s="641" t="s">
        <v>388</v>
      </c>
      <c r="D5" s="642" t="s">
        <v>49</v>
      </c>
      <c r="E5" s="642" t="s">
        <v>50</v>
      </c>
    </row>
    <row r="6" spans="1:5" ht="21.75">
      <c r="A6" s="646"/>
      <c r="B6" s="641"/>
      <c r="C6" s="641"/>
      <c r="D6" s="643"/>
      <c r="E6" s="643"/>
    </row>
    <row r="7" spans="1:5" ht="21.75">
      <c r="A7" s="647"/>
      <c r="B7" s="641"/>
      <c r="C7" s="641"/>
      <c r="D7" s="644"/>
      <c r="E7" s="644"/>
    </row>
    <row r="8" spans="1:5" ht="21.75">
      <c r="A8" s="18" t="s">
        <v>339</v>
      </c>
      <c r="B8" s="14"/>
      <c r="C8" s="10"/>
      <c r="D8" s="14"/>
      <c r="E8" s="14"/>
    </row>
    <row r="9" spans="1:5" ht="21.75">
      <c r="A9" s="15" t="s">
        <v>399</v>
      </c>
      <c r="B9" s="4"/>
      <c r="C9" s="10">
        <f aca="true" t="shared" si="0" ref="C9:C18">SUM(D9:D9)</f>
        <v>0</v>
      </c>
      <c r="D9" s="4"/>
      <c r="E9" s="4"/>
    </row>
    <row r="10" spans="1:5" ht="21.75">
      <c r="A10" s="15" t="s">
        <v>400</v>
      </c>
      <c r="B10" s="4"/>
      <c r="C10" s="10">
        <f t="shared" si="0"/>
        <v>0</v>
      </c>
      <c r="D10" s="4"/>
      <c r="E10" s="4"/>
    </row>
    <row r="11" spans="1:5" ht="21.75">
      <c r="A11" s="15" t="s">
        <v>401</v>
      </c>
      <c r="B11" s="4"/>
      <c r="C11" s="10">
        <f t="shared" si="0"/>
        <v>0</v>
      </c>
      <c r="D11" s="4"/>
      <c r="E11" s="4"/>
    </row>
    <row r="12" spans="1:5" ht="21.75">
      <c r="A12" s="15" t="s">
        <v>402</v>
      </c>
      <c r="B12" s="4"/>
      <c r="C12" s="10">
        <f t="shared" si="0"/>
        <v>0</v>
      </c>
      <c r="D12" s="4"/>
      <c r="E12" s="4"/>
    </row>
    <row r="13" spans="1:5" ht="21.75">
      <c r="A13" s="15" t="s">
        <v>403</v>
      </c>
      <c r="B13" s="4"/>
      <c r="C13" s="10">
        <f t="shared" si="0"/>
        <v>0</v>
      </c>
      <c r="D13" s="4"/>
      <c r="E13" s="4"/>
    </row>
    <row r="14" spans="1:5" ht="21.75">
      <c r="A14" s="15" t="s">
        <v>404</v>
      </c>
      <c r="B14" s="4"/>
      <c r="C14" s="10">
        <f t="shared" si="0"/>
        <v>0</v>
      </c>
      <c r="D14" s="4"/>
      <c r="E14" s="4"/>
    </row>
    <row r="15" spans="1:5" ht="21.75">
      <c r="A15" s="15" t="s">
        <v>405</v>
      </c>
      <c r="B15" s="4"/>
      <c r="C15" s="10">
        <f t="shared" si="0"/>
        <v>0</v>
      </c>
      <c r="D15" s="4"/>
      <c r="E15" s="4"/>
    </row>
    <row r="16" spans="1:5" ht="21.75">
      <c r="A16" s="15" t="s">
        <v>406</v>
      </c>
      <c r="B16" s="4"/>
      <c r="C16" s="10">
        <f t="shared" si="0"/>
        <v>0</v>
      </c>
      <c r="D16" s="4"/>
      <c r="E16" s="4"/>
    </row>
    <row r="17" spans="1:5" ht="21.75">
      <c r="A17" s="15" t="s">
        <v>407</v>
      </c>
      <c r="B17" s="4"/>
      <c r="C17" s="10">
        <f t="shared" si="0"/>
        <v>0</v>
      </c>
      <c r="D17" s="4"/>
      <c r="E17" s="4"/>
    </row>
    <row r="18" spans="1:5" ht="21.75">
      <c r="A18" s="15" t="s">
        <v>295</v>
      </c>
      <c r="B18" s="4"/>
      <c r="C18" s="10">
        <f t="shared" si="0"/>
        <v>0</v>
      </c>
      <c r="D18" s="4"/>
      <c r="E18" s="4"/>
    </row>
    <row r="19" spans="1:5" ht="21.75">
      <c r="A19" s="15" t="s">
        <v>35</v>
      </c>
      <c r="B19" s="4"/>
      <c r="C19" s="10">
        <f>SUM(D19:D19)</f>
        <v>0</v>
      </c>
      <c r="D19" s="4"/>
      <c r="E19" s="4"/>
    </row>
    <row r="20" spans="1:5" ht="21.75">
      <c r="A20" s="15" t="s">
        <v>36</v>
      </c>
      <c r="B20" s="4"/>
      <c r="C20" s="10">
        <f>SUM(D20:D20)</f>
        <v>0</v>
      </c>
      <c r="D20" s="4"/>
      <c r="E20" s="4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5">
        <f>SUM(E9:E20)</f>
        <v>0</v>
      </c>
    </row>
    <row r="22" spans="1:5" ht="22.5" thickTop="1">
      <c r="A22" s="73" t="s">
        <v>408</v>
      </c>
      <c r="B22" s="15"/>
      <c r="C22" s="15"/>
      <c r="D22" s="15"/>
      <c r="E22" s="15"/>
    </row>
    <row r="23" spans="1:5" ht="21.75">
      <c r="A23" s="16" t="s">
        <v>51</v>
      </c>
      <c r="B23" s="15"/>
      <c r="C23" s="15"/>
      <c r="D23" s="15"/>
      <c r="E23" s="15"/>
    </row>
    <row r="24" spans="1:5" ht="23.25">
      <c r="A24" s="16" t="s">
        <v>52</v>
      </c>
      <c r="B24" s="7"/>
      <c r="C24" s="7"/>
      <c r="D24" s="69"/>
      <c r="E24" s="69"/>
    </row>
    <row r="25" spans="1:5" ht="24" thickBot="1">
      <c r="A25" s="17" t="s">
        <v>388</v>
      </c>
      <c r="B25" s="70"/>
      <c r="C25" s="70"/>
      <c r="D25" s="71"/>
      <c r="E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8">
    <mergeCell ref="E5:E7"/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D779"/>
  <sheetViews>
    <sheetView zoomScale="70" zoomScaleNormal="70" zoomScalePageLayoutView="0" workbookViewId="0" topLeftCell="A1">
      <selection activeCell="C13" sqref="C13"/>
    </sheetView>
  </sheetViews>
  <sheetFormatPr defaultColWidth="9.140625" defaultRowHeight="21.75"/>
  <cols>
    <col min="1" max="1" width="41.421875" style="0" customWidth="1"/>
    <col min="2" max="2" width="36.140625" style="0" customWidth="1"/>
    <col min="3" max="4" width="39.71093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53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4" ht="18" customHeight="1">
      <c r="A5" s="645" t="s">
        <v>329</v>
      </c>
      <c r="B5" s="641" t="s">
        <v>337</v>
      </c>
      <c r="C5" s="641" t="s">
        <v>388</v>
      </c>
      <c r="D5" s="642" t="s">
        <v>54</v>
      </c>
    </row>
    <row r="6" spans="1:4" ht="21.75">
      <c r="A6" s="646"/>
      <c r="B6" s="641"/>
      <c r="C6" s="641"/>
      <c r="D6" s="643"/>
    </row>
    <row r="7" spans="1:4" ht="21.75">
      <c r="A7" s="647"/>
      <c r="B7" s="641"/>
      <c r="C7" s="641"/>
      <c r="D7" s="644"/>
    </row>
    <row r="8" spans="1:4" ht="21.75">
      <c r="A8" s="18" t="s">
        <v>339</v>
      </c>
      <c r="B8" s="14"/>
      <c r="C8" s="10"/>
      <c r="D8" s="14"/>
    </row>
    <row r="9" spans="1:4" ht="21.75">
      <c r="A9" s="15" t="s">
        <v>399</v>
      </c>
      <c r="B9" s="4"/>
      <c r="C9" s="10">
        <f aca="true" t="shared" si="0" ref="C9:C20">SUM(D9:D9)</f>
        <v>0</v>
      </c>
      <c r="D9" s="4"/>
    </row>
    <row r="10" spans="1:4" ht="21.75">
      <c r="A10" s="15" t="s">
        <v>400</v>
      </c>
      <c r="B10" s="4"/>
      <c r="C10" s="10">
        <f t="shared" si="0"/>
        <v>0</v>
      </c>
      <c r="D10" s="4"/>
    </row>
    <row r="11" spans="1:4" ht="21.75">
      <c r="A11" s="15" t="s">
        <v>401</v>
      </c>
      <c r="B11" s="4"/>
      <c r="C11" s="10">
        <f t="shared" si="0"/>
        <v>0</v>
      </c>
      <c r="D11" s="4"/>
    </row>
    <row r="12" spans="1:4" ht="21.75">
      <c r="A12" s="15" t="s">
        <v>402</v>
      </c>
      <c r="B12" s="4"/>
      <c r="C12" s="10">
        <f t="shared" si="0"/>
        <v>0</v>
      </c>
      <c r="D12" s="4"/>
    </row>
    <row r="13" spans="1:4" ht="21.75">
      <c r="A13" s="15" t="s">
        <v>403</v>
      </c>
      <c r="B13" s="4"/>
      <c r="C13" s="10">
        <f t="shared" si="0"/>
        <v>0</v>
      </c>
      <c r="D13" s="4"/>
    </row>
    <row r="14" spans="1:4" ht="21.75">
      <c r="A14" s="15" t="s">
        <v>404</v>
      </c>
      <c r="B14" s="4"/>
      <c r="C14" s="10">
        <f t="shared" si="0"/>
        <v>0</v>
      </c>
      <c r="D14" s="4"/>
    </row>
    <row r="15" spans="1:4" ht="21.75">
      <c r="A15" s="15" t="s">
        <v>405</v>
      </c>
      <c r="B15" s="4"/>
      <c r="C15" s="10">
        <f t="shared" si="0"/>
        <v>0</v>
      </c>
      <c r="D15" s="4"/>
    </row>
    <row r="16" spans="1:4" ht="21.75">
      <c r="A16" s="15" t="s">
        <v>406</v>
      </c>
      <c r="B16" s="4"/>
      <c r="C16" s="10">
        <f t="shared" si="0"/>
        <v>0</v>
      </c>
      <c r="D16" s="4"/>
    </row>
    <row r="17" spans="1:4" ht="21.75">
      <c r="A17" s="15" t="s">
        <v>407</v>
      </c>
      <c r="B17" s="4"/>
      <c r="C17" s="10">
        <f t="shared" si="0"/>
        <v>0</v>
      </c>
      <c r="D17" s="4"/>
    </row>
    <row r="18" spans="1:4" ht="21.75">
      <c r="A18" s="15" t="s">
        <v>295</v>
      </c>
      <c r="B18" s="4"/>
      <c r="C18" s="10">
        <f t="shared" si="0"/>
        <v>0</v>
      </c>
      <c r="D18" s="4"/>
    </row>
    <row r="19" spans="1:4" ht="21.75">
      <c r="A19" s="15" t="s">
        <v>35</v>
      </c>
      <c r="B19" s="4"/>
      <c r="C19" s="10">
        <f t="shared" si="0"/>
        <v>0</v>
      </c>
      <c r="D19" s="4"/>
    </row>
    <row r="20" spans="1:4" ht="21.75">
      <c r="A20" s="15" t="s">
        <v>36</v>
      </c>
      <c r="B20" s="4"/>
      <c r="C20" s="10">
        <f t="shared" si="0"/>
        <v>0</v>
      </c>
      <c r="D20" s="4"/>
    </row>
    <row r="21" spans="1:4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</row>
    <row r="22" spans="1:4" ht="22.5" thickTop="1">
      <c r="A22" s="73" t="s">
        <v>408</v>
      </c>
      <c r="B22" s="15"/>
      <c r="C22" s="15"/>
      <c r="D22" s="15"/>
    </row>
    <row r="23" spans="1:4" ht="21.75">
      <c r="A23" s="16" t="s">
        <v>51</v>
      </c>
      <c r="B23" s="15"/>
      <c r="C23" s="15"/>
      <c r="D23" s="15"/>
    </row>
    <row r="24" spans="1:4" ht="23.25">
      <c r="A24" s="16" t="s">
        <v>52</v>
      </c>
      <c r="B24" s="7"/>
      <c r="C24" s="7"/>
      <c r="D24" s="69"/>
    </row>
    <row r="25" spans="1:4" ht="24" thickBot="1">
      <c r="A25" s="17" t="s">
        <v>388</v>
      </c>
      <c r="B25" s="70"/>
      <c r="C25" s="70"/>
      <c r="D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2">
      <selection activeCell="F26" sqref="F26"/>
    </sheetView>
  </sheetViews>
  <sheetFormatPr defaultColWidth="9.140625" defaultRowHeight="21.75"/>
  <cols>
    <col min="1" max="1" width="38.7109375" style="0" customWidth="1"/>
    <col min="2" max="2" width="32.8515625" style="0" customWidth="1"/>
    <col min="3" max="3" width="27.00390625" style="0" customWidth="1"/>
    <col min="4" max="4" width="37.57421875" style="0" customWidth="1"/>
    <col min="5" max="5" width="36.71093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55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5" ht="18" customHeight="1">
      <c r="A5" s="645" t="s">
        <v>329</v>
      </c>
      <c r="B5" s="641" t="s">
        <v>337</v>
      </c>
      <c r="C5" s="641" t="s">
        <v>388</v>
      </c>
      <c r="D5" s="642" t="s">
        <v>56</v>
      </c>
      <c r="E5" s="642" t="s">
        <v>57</v>
      </c>
    </row>
    <row r="6" spans="1:5" ht="21.75">
      <c r="A6" s="646"/>
      <c r="B6" s="641"/>
      <c r="C6" s="641"/>
      <c r="D6" s="643"/>
      <c r="E6" s="643"/>
    </row>
    <row r="7" spans="1:5" ht="21.75">
      <c r="A7" s="647"/>
      <c r="B7" s="641"/>
      <c r="C7" s="641"/>
      <c r="D7" s="644"/>
      <c r="E7" s="644"/>
    </row>
    <row r="8" spans="1:5" ht="21.75">
      <c r="A8" s="18" t="s">
        <v>339</v>
      </c>
      <c r="B8" s="14"/>
      <c r="C8" s="10"/>
      <c r="D8" s="14"/>
      <c r="E8" s="14"/>
    </row>
    <row r="9" spans="1:5" ht="21.75">
      <c r="A9" s="15" t="s">
        <v>399</v>
      </c>
      <c r="B9" s="4"/>
      <c r="C9" s="10">
        <f aca="true" t="shared" si="0" ref="C9:C20">SUM(D9:D9)</f>
        <v>0</v>
      </c>
      <c r="D9" s="4"/>
      <c r="E9" s="4"/>
    </row>
    <row r="10" spans="1:5" ht="21.75">
      <c r="A10" s="15" t="s">
        <v>400</v>
      </c>
      <c r="B10" s="4"/>
      <c r="C10" s="10">
        <f t="shared" si="0"/>
        <v>0</v>
      </c>
      <c r="D10" s="4"/>
      <c r="E10" s="4"/>
    </row>
    <row r="11" spans="1:5" ht="21.75">
      <c r="A11" s="15" t="s">
        <v>401</v>
      </c>
      <c r="B11" s="4"/>
      <c r="C11" s="10">
        <f t="shared" si="0"/>
        <v>0</v>
      </c>
      <c r="D11" s="4"/>
      <c r="E11" s="4"/>
    </row>
    <row r="12" spans="1:5" ht="21.75">
      <c r="A12" s="15" t="s">
        <v>402</v>
      </c>
      <c r="B12" s="4"/>
      <c r="C12" s="10">
        <f t="shared" si="0"/>
        <v>0</v>
      </c>
      <c r="D12" s="4"/>
      <c r="E12" s="4"/>
    </row>
    <row r="13" spans="1:5" ht="21.75">
      <c r="A13" s="15" t="s">
        <v>403</v>
      </c>
      <c r="B13" s="4"/>
      <c r="C13" s="10">
        <f t="shared" si="0"/>
        <v>0</v>
      </c>
      <c r="D13" s="4"/>
      <c r="E13" s="4"/>
    </row>
    <row r="14" spans="1:5" ht="21.75">
      <c r="A14" s="15" t="s">
        <v>404</v>
      </c>
      <c r="B14" s="4"/>
      <c r="C14" s="10">
        <f t="shared" si="0"/>
        <v>0</v>
      </c>
      <c r="D14" s="4"/>
      <c r="E14" s="4"/>
    </row>
    <row r="15" spans="1:5" ht="21.75">
      <c r="A15" s="15" t="s">
        <v>405</v>
      </c>
      <c r="B15" s="4"/>
      <c r="C15" s="10">
        <f t="shared" si="0"/>
        <v>0</v>
      </c>
      <c r="D15" s="4"/>
      <c r="E15" s="4"/>
    </row>
    <row r="16" spans="1:5" ht="21.75">
      <c r="A16" s="15" t="s">
        <v>406</v>
      </c>
      <c r="B16" s="4"/>
      <c r="C16" s="10">
        <f t="shared" si="0"/>
        <v>0</v>
      </c>
      <c r="D16" s="4"/>
      <c r="E16" s="4"/>
    </row>
    <row r="17" spans="1:5" ht="21.75">
      <c r="A17" s="15" t="s">
        <v>407</v>
      </c>
      <c r="B17" s="4"/>
      <c r="C17" s="10">
        <f t="shared" si="0"/>
        <v>0</v>
      </c>
      <c r="D17" s="4"/>
      <c r="E17" s="4"/>
    </row>
    <row r="18" spans="1:5" ht="21.75">
      <c r="A18" s="15" t="s">
        <v>295</v>
      </c>
      <c r="B18" s="4"/>
      <c r="C18" s="10">
        <f t="shared" si="0"/>
        <v>0</v>
      </c>
      <c r="D18" s="4"/>
      <c r="E18" s="4"/>
    </row>
    <row r="19" spans="1:5" ht="21.75">
      <c r="A19" s="15" t="s">
        <v>35</v>
      </c>
      <c r="B19" s="4"/>
      <c r="C19" s="10">
        <f t="shared" si="0"/>
        <v>0</v>
      </c>
      <c r="D19" s="4"/>
      <c r="E19" s="4"/>
    </row>
    <row r="20" spans="1:5" ht="21.75">
      <c r="A20" s="15" t="s">
        <v>36</v>
      </c>
      <c r="B20" s="4"/>
      <c r="C20" s="10">
        <f t="shared" si="0"/>
        <v>0</v>
      </c>
      <c r="D20" s="4"/>
      <c r="E20" s="4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5">
        <f>SUM(E9:E20)</f>
        <v>0</v>
      </c>
    </row>
    <row r="22" spans="1:5" ht="22.5" thickTop="1">
      <c r="A22" s="73" t="s">
        <v>408</v>
      </c>
      <c r="B22" s="15"/>
      <c r="C22" s="15"/>
      <c r="D22" s="15"/>
      <c r="E22" s="15"/>
    </row>
    <row r="23" spans="1:5" ht="21.75">
      <c r="A23" s="16" t="s">
        <v>51</v>
      </c>
      <c r="B23" s="15"/>
      <c r="C23" s="15"/>
      <c r="D23" s="15"/>
      <c r="E23" s="15"/>
    </row>
    <row r="24" spans="1:5" ht="23.25">
      <c r="A24" s="16" t="s">
        <v>52</v>
      </c>
      <c r="B24" s="7"/>
      <c r="C24" s="7"/>
      <c r="D24" s="69"/>
      <c r="E24" s="69"/>
    </row>
    <row r="25" spans="1:5" ht="24" thickBot="1">
      <c r="A25" s="17" t="s">
        <v>388</v>
      </c>
      <c r="B25" s="70"/>
      <c r="C25" s="70"/>
      <c r="D25" s="71"/>
      <c r="E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8">
    <mergeCell ref="E5:E7"/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L103"/>
  <sheetViews>
    <sheetView zoomScaleSheetLayoutView="100" zoomScalePageLayoutView="0" workbookViewId="0" topLeftCell="B1">
      <selection activeCell="E95" sqref="E95"/>
    </sheetView>
  </sheetViews>
  <sheetFormatPr defaultColWidth="9.140625" defaultRowHeight="21.75"/>
  <cols>
    <col min="1" max="1" width="1.1484375" style="289" hidden="1" customWidth="1"/>
    <col min="2" max="3" width="16.140625" style="289" customWidth="1"/>
    <col min="4" max="4" width="32.57421875" style="289" customWidth="1"/>
    <col min="5" max="5" width="7.8515625" style="289" customWidth="1"/>
    <col min="6" max="6" width="16.00390625" style="289" customWidth="1"/>
    <col min="7" max="7" width="2.7109375" style="289" customWidth="1"/>
    <col min="8" max="9" width="2.8515625" style="289" customWidth="1"/>
    <col min="10" max="10" width="11.8515625" style="289" customWidth="1"/>
    <col min="11" max="11" width="14.00390625" style="289" customWidth="1"/>
    <col min="12" max="16384" width="9.140625" style="289" customWidth="1"/>
  </cols>
  <sheetData>
    <row r="1" spans="2:6" ht="23.25" customHeight="1">
      <c r="B1" s="586" t="s">
        <v>341</v>
      </c>
      <c r="C1" s="586"/>
      <c r="D1" s="586"/>
      <c r="E1" s="586"/>
      <c r="F1" s="586"/>
    </row>
    <row r="2" spans="2:6" ht="23.25" customHeight="1">
      <c r="B2" s="586" t="s">
        <v>543</v>
      </c>
      <c r="C2" s="586"/>
      <c r="D2" s="586"/>
      <c r="E2" s="586"/>
      <c r="F2" s="586"/>
    </row>
    <row r="3" spans="2:6" ht="23.25" customHeight="1">
      <c r="B3" s="322"/>
      <c r="C3" s="322"/>
      <c r="D3" s="322"/>
      <c r="E3" s="323" t="s">
        <v>699</v>
      </c>
      <c r="F3" s="323"/>
    </row>
    <row r="4" spans="2:6" ht="23.25" customHeight="1">
      <c r="B4" s="586" t="s">
        <v>544</v>
      </c>
      <c r="C4" s="586"/>
      <c r="D4" s="586"/>
      <c r="E4" s="586"/>
      <c r="F4" s="586"/>
    </row>
    <row r="5" spans="2:6" ht="23.25" customHeight="1">
      <c r="B5" s="322"/>
      <c r="C5" s="322"/>
      <c r="D5" s="323" t="s">
        <v>700</v>
      </c>
      <c r="E5" s="323"/>
      <c r="F5" s="322"/>
    </row>
    <row r="6" spans="2:6" ht="5.25" customHeight="1" thickBot="1">
      <c r="B6" s="324"/>
      <c r="C6" s="324"/>
      <c r="D6" s="324"/>
      <c r="E6" s="324"/>
      <c r="F6" s="324"/>
    </row>
    <row r="7" spans="2:6" ht="18" thickTop="1">
      <c r="B7" s="587" t="s">
        <v>545</v>
      </c>
      <c r="C7" s="588"/>
      <c r="D7" s="327"/>
      <c r="E7" s="319"/>
      <c r="F7" s="328" t="s">
        <v>546</v>
      </c>
    </row>
    <row r="8" spans="2:6" ht="17.25">
      <c r="B8" s="329" t="s">
        <v>337</v>
      </c>
      <c r="C8" s="329" t="s">
        <v>547</v>
      </c>
      <c r="D8" s="325" t="s">
        <v>329</v>
      </c>
      <c r="E8" s="330" t="s">
        <v>330</v>
      </c>
      <c r="F8" s="331" t="s">
        <v>547</v>
      </c>
    </row>
    <row r="9" spans="2:6" ht="18" thickBot="1">
      <c r="B9" s="332" t="s">
        <v>323</v>
      </c>
      <c r="C9" s="332" t="s">
        <v>323</v>
      </c>
      <c r="D9" s="333"/>
      <c r="E9" s="334"/>
      <c r="F9" s="335" t="s">
        <v>323</v>
      </c>
    </row>
    <row r="10" spans="2:6" ht="18" thickTop="1">
      <c r="B10" s="336"/>
      <c r="C10" s="337">
        <v>11805463.47</v>
      </c>
      <c r="D10" s="289" t="s">
        <v>548</v>
      </c>
      <c r="E10" s="319"/>
      <c r="F10" s="338">
        <v>11611716.55</v>
      </c>
    </row>
    <row r="11" spans="2:6" ht="17.25">
      <c r="B11" s="336"/>
      <c r="C11" s="338"/>
      <c r="D11" s="339" t="s">
        <v>701</v>
      </c>
      <c r="E11" s="340"/>
      <c r="F11" s="338"/>
    </row>
    <row r="12" spans="2:6" ht="17.25">
      <c r="B12" s="336">
        <v>79000</v>
      </c>
      <c r="C12" s="338">
        <v>76920.18</v>
      </c>
      <c r="D12" s="289" t="s">
        <v>549</v>
      </c>
      <c r="E12" s="340">
        <v>100</v>
      </c>
      <c r="F12" s="341">
        <f>'[1]หมายเหตุประกอบงบ'!C4</f>
        <v>39.16</v>
      </c>
    </row>
    <row r="13" spans="2:6" ht="17.25">
      <c r="B13" s="336">
        <v>13650</v>
      </c>
      <c r="C13" s="338">
        <v>104928.5</v>
      </c>
      <c r="D13" s="289" t="s">
        <v>550</v>
      </c>
      <c r="E13" s="340">
        <v>120</v>
      </c>
      <c r="F13" s="341">
        <f>'[1]หมายเหตุประกอบงบ'!C7</f>
        <v>1500</v>
      </c>
    </row>
    <row r="14" spans="2:6" ht="17.25">
      <c r="B14" s="336">
        <v>39745</v>
      </c>
      <c r="C14" s="338">
        <v>47575.12</v>
      </c>
      <c r="D14" s="289" t="s">
        <v>551</v>
      </c>
      <c r="E14" s="340">
        <v>200</v>
      </c>
      <c r="F14" s="341">
        <f>'[1]หมายเหตุประกอบงบ'!C18</f>
        <v>8249.6</v>
      </c>
    </row>
    <row r="15" spans="2:6" ht="17.25">
      <c r="B15" s="342">
        <v>0</v>
      </c>
      <c r="C15" s="338"/>
      <c r="D15" s="289" t="s">
        <v>552</v>
      </c>
      <c r="E15" s="340">
        <v>250</v>
      </c>
      <c r="F15" s="341">
        <v>0</v>
      </c>
    </row>
    <row r="16" spans="2:6" ht="17.25">
      <c r="B16" s="336">
        <v>18000</v>
      </c>
      <c r="C16" s="341">
        <v>184400</v>
      </c>
      <c r="D16" s="289" t="s">
        <v>553</v>
      </c>
      <c r="E16" s="340">
        <v>300</v>
      </c>
      <c r="F16" s="341">
        <f>'[1]หมายเหตุประกอบงบ'!C20</f>
        <v>0</v>
      </c>
    </row>
    <row r="17" spans="2:6" ht="17.25">
      <c r="B17" s="336">
        <v>0</v>
      </c>
      <c r="C17" s="338"/>
      <c r="D17" s="289" t="s">
        <v>554</v>
      </c>
      <c r="E17" s="340">
        <v>350</v>
      </c>
      <c r="F17" s="341">
        <v>0</v>
      </c>
    </row>
    <row r="18" spans="2:6" ht="17.25">
      <c r="B18" s="336">
        <v>7483331</v>
      </c>
      <c r="C18" s="338">
        <v>9170229.18</v>
      </c>
      <c r="D18" s="289" t="s">
        <v>555</v>
      </c>
      <c r="E18" s="340">
        <v>1000</v>
      </c>
      <c r="F18" s="341">
        <f>'[1]หมายเหตุประกอบงบ'!C24</f>
        <v>1069512.7200000002</v>
      </c>
    </row>
    <row r="19" spans="2:6" ht="17.25">
      <c r="B19" s="336">
        <v>6885347</v>
      </c>
      <c r="C19" s="341">
        <v>5197938</v>
      </c>
      <c r="D19" s="289" t="s">
        <v>338</v>
      </c>
      <c r="E19" s="340">
        <v>2000</v>
      </c>
      <c r="F19" s="338">
        <f>'[1]หมายเหตุประกอบงบ'!C34</f>
        <v>0</v>
      </c>
    </row>
    <row r="20" spans="2:6" ht="18" thickBot="1">
      <c r="B20" s="343">
        <f>SUM(B12:B19)</f>
        <v>14519073</v>
      </c>
      <c r="C20" s="344">
        <f>SUM(C12:C19)</f>
        <v>14781990.98</v>
      </c>
      <c r="E20" s="340"/>
      <c r="F20" s="345">
        <f>SUM(F12:F19)</f>
        <v>1079301.4800000002</v>
      </c>
    </row>
    <row r="21" spans="2:6" ht="18" thickTop="1">
      <c r="B21" s="346"/>
      <c r="C21" s="338">
        <v>288000</v>
      </c>
      <c r="D21" s="289" t="s">
        <v>77</v>
      </c>
      <c r="E21" s="340"/>
      <c r="F21" s="347">
        <v>0</v>
      </c>
    </row>
    <row r="22" spans="2:6" ht="17.25">
      <c r="B22" s="346"/>
      <c r="C22" s="338"/>
      <c r="D22" s="289" t="s">
        <v>556</v>
      </c>
      <c r="E22" s="340"/>
      <c r="F22" s="347">
        <f>'[1]หมายเหตุประกอบงบ'!C37</f>
        <v>0</v>
      </c>
    </row>
    <row r="23" spans="2:6" ht="17.25">
      <c r="B23" s="346"/>
      <c r="C23" s="338">
        <v>3549000</v>
      </c>
      <c r="D23" s="289" t="s">
        <v>702</v>
      </c>
      <c r="E23" s="340">
        <v>3000</v>
      </c>
      <c r="F23" s="347">
        <f>'[1]หมายเหตุประกอบงบ'!C41</f>
        <v>510000</v>
      </c>
    </row>
    <row r="24" spans="2:6" ht="17.25">
      <c r="B24" s="346"/>
      <c r="C24" s="338">
        <v>360500</v>
      </c>
      <c r="D24" s="289" t="s">
        <v>703</v>
      </c>
      <c r="E24" s="340">
        <v>3000</v>
      </c>
      <c r="F24" s="347">
        <f>'[1]หมายเหตุประกอบงบ'!C42</f>
        <v>0</v>
      </c>
    </row>
    <row r="25" spans="2:6" ht="17.25">
      <c r="B25" s="346"/>
      <c r="C25" s="338">
        <v>20000</v>
      </c>
      <c r="D25" s="289" t="s">
        <v>704</v>
      </c>
      <c r="E25" s="340">
        <v>3000</v>
      </c>
      <c r="F25" s="347">
        <v>20000</v>
      </c>
    </row>
    <row r="26" spans="3:6" ht="17.25">
      <c r="C26" s="338"/>
      <c r="D26" s="289" t="s">
        <v>557</v>
      </c>
      <c r="E26" s="348">
        <v>602</v>
      </c>
      <c r="F26" s="338">
        <v>0</v>
      </c>
    </row>
    <row r="27" spans="3:6" ht="17.25">
      <c r="C27" s="338">
        <v>99852.52</v>
      </c>
      <c r="D27" s="289" t="s">
        <v>342</v>
      </c>
      <c r="E27" s="348">
        <v>600</v>
      </c>
      <c r="F27" s="338">
        <v>99850.52</v>
      </c>
    </row>
    <row r="28" spans="3:6" ht="17.25">
      <c r="C28" s="338">
        <v>822062</v>
      </c>
      <c r="D28" s="289" t="s">
        <v>343</v>
      </c>
      <c r="E28" s="348"/>
      <c r="F28" s="338">
        <v>822062</v>
      </c>
    </row>
    <row r="29" spans="3:6" ht="17.25">
      <c r="C29" s="338">
        <v>202641.53</v>
      </c>
      <c r="D29" s="289" t="s">
        <v>558</v>
      </c>
      <c r="E29" s="348">
        <v>900</v>
      </c>
      <c r="F29" s="347">
        <f>'[1]หมายเหตุประกอบงบ'!C58</f>
        <v>2470.8199999999997</v>
      </c>
    </row>
    <row r="30" spans="3:6" ht="17.25">
      <c r="C30" s="338">
        <v>1380</v>
      </c>
      <c r="D30" s="289" t="s">
        <v>386</v>
      </c>
      <c r="E30" s="348">
        <v>700</v>
      </c>
      <c r="F30" s="338">
        <v>0</v>
      </c>
    </row>
    <row r="31" spans="3:6" ht="17.25">
      <c r="C31" s="338"/>
      <c r="D31" s="289" t="s">
        <v>559</v>
      </c>
      <c r="E31" s="348"/>
      <c r="F31" s="338">
        <v>0</v>
      </c>
    </row>
    <row r="32" spans="3:6" ht="17.25">
      <c r="C32" s="338">
        <v>228364.11</v>
      </c>
      <c r="D32" s="289" t="s">
        <v>560</v>
      </c>
      <c r="E32" s="348"/>
      <c r="F32" s="338">
        <v>0</v>
      </c>
    </row>
    <row r="33" spans="3:6" ht="17.25">
      <c r="C33" s="338">
        <v>596080</v>
      </c>
      <c r="D33" s="289" t="s">
        <v>561</v>
      </c>
      <c r="E33" s="348">
        <v>90</v>
      </c>
      <c r="F33" s="338">
        <v>236800</v>
      </c>
    </row>
    <row r="34" spans="3:6" ht="17.25">
      <c r="C34" s="338">
        <v>848000</v>
      </c>
      <c r="D34" s="289" t="s">
        <v>705</v>
      </c>
      <c r="E34" s="348"/>
      <c r="F34" s="338">
        <v>0</v>
      </c>
    </row>
    <row r="35" spans="3:6" ht="17.25">
      <c r="C35" s="338">
        <v>0</v>
      </c>
      <c r="D35" s="289" t="s">
        <v>706</v>
      </c>
      <c r="E35" s="348"/>
      <c r="F35" s="338">
        <v>0</v>
      </c>
    </row>
    <row r="36" spans="3:6" ht="17.25">
      <c r="C36" s="338"/>
      <c r="D36" s="289" t="s">
        <v>707</v>
      </c>
      <c r="E36" s="340"/>
      <c r="F36" s="338">
        <v>0</v>
      </c>
    </row>
    <row r="37" spans="3:6" ht="17.25">
      <c r="C37" s="349">
        <f>SUM(C21:C36)</f>
        <v>7015880.16</v>
      </c>
      <c r="E37" s="340"/>
      <c r="F37" s="349">
        <f>SUM(F21:F36)</f>
        <v>1691183.34</v>
      </c>
    </row>
    <row r="38" spans="3:6" ht="18" thickBot="1">
      <c r="C38" s="344">
        <f>SUM(C37,C20)</f>
        <v>21797871.14</v>
      </c>
      <c r="D38" s="289" t="s">
        <v>562</v>
      </c>
      <c r="E38" s="350"/>
      <c r="F38" s="345">
        <f>SUM(F37,F20)</f>
        <v>2770484.8200000003</v>
      </c>
    </row>
    <row r="39" spans="3:6" ht="18" thickTop="1">
      <c r="C39" s="346"/>
      <c r="E39" s="351"/>
      <c r="F39" s="346"/>
    </row>
    <row r="40" spans="3:6" ht="17.25">
      <c r="C40" s="346"/>
      <c r="E40" s="351"/>
      <c r="F40" s="346"/>
    </row>
    <row r="41" spans="3:6" ht="17.25">
      <c r="C41" s="346"/>
      <c r="E41" s="351"/>
      <c r="F41" s="346"/>
    </row>
    <row r="42" spans="3:6" ht="17.25">
      <c r="C42" s="346"/>
      <c r="E42" s="351"/>
      <c r="F42" s="346"/>
    </row>
    <row r="43" spans="3:6" ht="17.25">
      <c r="C43" s="346"/>
      <c r="E43" s="351"/>
      <c r="F43" s="346"/>
    </row>
    <row r="44" spans="3:6" ht="17.25">
      <c r="C44" s="346"/>
      <c r="E44" s="351"/>
      <c r="F44" s="346"/>
    </row>
    <row r="45" spans="3:6" ht="17.25">
      <c r="C45" s="346"/>
      <c r="E45" s="351"/>
      <c r="F45" s="346"/>
    </row>
    <row r="46" spans="3:6" ht="17.25">
      <c r="C46" s="346"/>
      <c r="E46" s="351"/>
      <c r="F46" s="346"/>
    </row>
    <row r="47" spans="3:6" ht="17.25">
      <c r="C47" s="346"/>
      <c r="E47" s="351"/>
      <c r="F47" s="346"/>
    </row>
    <row r="48" spans="3:6" ht="17.25">
      <c r="C48" s="346"/>
      <c r="E48" s="351"/>
      <c r="F48" s="346"/>
    </row>
    <row r="49" spans="3:6" ht="17.25">
      <c r="C49" s="346"/>
      <c r="E49" s="351"/>
      <c r="F49" s="346"/>
    </row>
    <row r="50" spans="3:6" ht="17.25">
      <c r="C50" s="346"/>
      <c r="E50" s="351"/>
      <c r="F50" s="346"/>
    </row>
    <row r="51" spans="3:6" ht="17.25">
      <c r="C51" s="346"/>
      <c r="E51" s="351"/>
      <c r="F51" s="346"/>
    </row>
    <row r="52" spans="3:6" ht="18" thickBot="1">
      <c r="C52" s="346"/>
      <c r="E52" s="351"/>
      <c r="F52" s="346"/>
    </row>
    <row r="53" spans="2:6" ht="17.25" customHeight="1" thickTop="1">
      <c r="B53" s="589" t="s">
        <v>545</v>
      </c>
      <c r="C53" s="590"/>
      <c r="D53" s="352"/>
      <c r="E53" s="353"/>
      <c r="F53" s="328" t="s">
        <v>546</v>
      </c>
    </row>
    <row r="54" spans="2:6" ht="17.25" customHeight="1">
      <c r="B54" s="329" t="s">
        <v>337</v>
      </c>
      <c r="C54" s="331" t="s">
        <v>547</v>
      </c>
      <c r="D54" s="326" t="s">
        <v>329</v>
      </c>
      <c r="E54" s="330" t="s">
        <v>330</v>
      </c>
      <c r="F54" s="331" t="s">
        <v>547</v>
      </c>
    </row>
    <row r="55" spans="2:6" ht="17.25" customHeight="1" thickBot="1">
      <c r="B55" s="332" t="s">
        <v>323</v>
      </c>
      <c r="C55" s="335" t="s">
        <v>323</v>
      </c>
      <c r="D55" s="324"/>
      <c r="E55" s="334"/>
      <c r="F55" s="335" t="s">
        <v>323</v>
      </c>
    </row>
    <row r="56" spans="2:10" ht="17.25" customHeight="1" thickTop="1">
      <c r="B56" s="336"/>
      <c r="C56" s="338"/>
      <c r="D56" s="339" t="s">
        <v>339</v>
      </c>
      <c r="E56" s="348"/>
      <c r="F56" s="338"/>
      <c r="J56" s="354"/>
    </row>
    <row r="57" spans="2:10" ht="17.25" customHeight="1">
      <c r="B57" s="355">
        <v>567221</v>
      </c>
      <c r="C57" s="356">
        <v>470666</v>
      </c>
      <c r="D57" s="357" t="s">
        <v>563</v>
      </c>
      <c r="E57" s="358">
        <v>5000</v>
      </c>
      <c r="F57" s="356">
        <v>77784</v>
      </c>
      <c r="J57" s="359"/>
    </row>
    <row r="58" spans="2:11" ht="17.25" customHeight="1">
      <c r="B58" s="355">
        <v>2861930</v>
      </c>
      <c r="C58" s="356">
        <v>2833054</v>
      </c>
      <c r="D58" s="357" t="s">
        <v>564</v>
      </c>
      <c r="E58" s="358">
        <v>5100</v>
      </c>
      <c r="F58" s="356">
        <v>251253</v>
      </c>
      <c r="J58" s="289" t="s">
        <v>565</v>
      </c>
      <c r="K58" s="360">
        <f>C57+C58+C59+C60+C61+C63+C65+C68+C70+C72+C74+C76</f>
        <v>6731023.17</v>
      </c>
    </row>
    <row r="59" spans="2:10" ht="17.25" customHeight="1">
      <c r="B59" s="355">
        <v>103200</v>
      </c>
      <c r="C59" s="356">
        <v>102240</v>
      </c>
      <c r="D59" s="357" t="s">
        <v>566</v>
      </c>
      <c r="E59" s="358">
        <v>5120</v>
      </c>
      <c r="F59" s="356">
        <v>8600</v>
      </c>
      <c r="J59" s="359"/>
    </row>
    <row r="60" spans="2:10" ht="17.25" customHeight="1">
      <c r="B60" s="355">
        <v>878760</v>
      </c>
      <c r="C60" s="356">
        <v>876240</v>
      </c>
      <c r="D60" s="357" t="s">
        <v>567</v>
      </c>
      <c r="E60" s="358">
        <v>5130</v>
      </c>
      <c r="F60" s="356">
        <v>73020</v>
      </c>
      <c r="J60" s="359"/>
    </row>
    <row r="61" spans="2:10" ht="17.25" customHeight="1">
      <c r="B61" s="355">
        <v>2058015</v>
      </c>
      <c r="C61" s="356">
        <v>1520852.75</v>
      </c>
      <c r="D61" s="357" t="s">
        <v>568</v>
      </c>
      <c r="E61" s="358">
        <v>5200</v>
      </c>
      <c r="F61" s="356">
        <v>159383.75</v>
      </c>
      <c r="J61" s="359"/>
    </row>
    <row r="62" spans="2:10" ht="17.25" customHeight="1">
      <c r="B62" s="355"/>
      <c r="C62" s="356">
        <v>822062</v>
      </c>
      <c r="D62" s="357" t="s">
        <v>568</v>
      </c>
      <c r="E62" s="358" t="s">
        <v>355</v>
      </c>
      <c r="F62" s="356">
        <v>822062</v>
      </c>
      <c r="J62" s="359"/>
    </row>
    <row r="63" spans="2:12" ht="17.25" customHeight="1">
      <c r="B63" s="355">
        <v>1001093</v>
      </c>
      <c r="C63" s="356">
        <v>673035.75</v>
      </c>
      <c r="D63" s="357" t="s">
        <v>569</v>
      </c>
      <c r="E63" s="358">
        <v>5250</v>
      </c>
      <c r="F63" s="356">
        <v>39319</v>
      </c>
      <c r="J63" s="359"/>
      <c r="K63" s="361"/>
      <c r="L63" s="360"/>
    </row>
    <row r="64" spans="2:12" ht="17.25" customHeight="1">
      <c r="B64" s="355">
        <v>1178635</v>
      </c>
      <c r="C64" s="356">
        <v>734879.66</v>
      </c>
      <c r="D64" s="357" t="s">
        <v>569</v>
      </c>
      <c r="E64" s="358">
        <v>6250</v>
      </c>
      <c r="F64" s="356">
        <v>219800</v>
      </c>
      <c r="J64" s="359"/>
      <c r="K64" s="361"/>
      <c r="L64" s="360"/>
    </row>
    <row r="65" spans="2:10" ht="17.25" customHeight="1">
      <c r="B65" s="355">
        <v>260000</v>
      </c>
      <c r="C65" s="356">
        <v>246646.65</v>
      </c>
      <c r="D65" s="357" t="s">
        <v>570</v>
      </c>
      <c r="E65" s="358">
        <v>5270</v>
      </c>
      <c r="F65" s="356">
        <v>21562</v>
      </c>
      <c r="J65" s="359"/>
    </row>
    <row r="66" spans="2:10" ht="17.25" customHeight="1">
      <c r="B66" s="355">
        <v>961330</v>
      </c>
      <c r="C66" s="356">
        <v>565309.68</v>
      </c>
      <c r="D66" s="357" t="s">
        <v>570</v>
      </c>
      <c r="E66" s="358">
        <v>6270</v>
      </c>
      <c r="F66" s="356">
        <v>175611.16</v>
      </c>
      <c r="J66" s="359"/>
    </row>
    <row r="67" spans="2:10" ht="17.25" customHeight="1">
      <c r="B67" s="355"/>
      <c r="C67" s="356">
        <v>99850.52</v>
      </c>
      <c r="D67" s="357" t="s">
        <v>570</v>
      </c>
      <c r="E67" s="358" t="s">
        <v>344</v>
      </c>
      <c r="F67" s="356">
        <v>99850.52</v>
      </c>
      <c r="J67" s="359"/>
    </row>
    <row r="68" spans="2:10" ht="17.25" customHeight="1">
      <c r="B68" s="355">
        <v>20000</v>
      </c>
      <c r="C68" s="356">
        <v>8288.02</v>
      </c>
      <c r="D68" s="357" t="s">
        <v>571</v>
      </c>
      <c r="E68" s="358">
        <v>5300</v>
      </c>
      <c r="F68" s="356">
        <v>410.88</v>
      </c>
      <c r="J68" s="359"/>
    </row>
    <row r="69" spans="2:10" ht="17.25" customHeight="1">
      <c r="B69" s="355">
        <v>139000</v>
      </c>
      <c r="C69" s="356">
        <v>124047.44</v>
      </c>
      <c r="D69" s="357" t="s">
        <v>571</v>
      </c>
      <c r="E69" s="358">
        <v>6300</v>
      </c>
      <c r="F69" s="356">
        <v>21874.4</v>
      </c>
      <c r="J69" s="359"/>
    </row>
    <row r="70" spans="2:10" ht="17.25" customHeight="1">
      <c r="B70" s="355">
        <v>0</v>
      </c>
      <c r="C70" s="356">
        <v>0</v>
      </c>
      <c r="D70" s="357" t="s">
        <v>572</v>
      </c>
      <c r="E70" s="358">
        <v>5400</v>
      </c>
      <c r="F70" s="356">
        <v>0</v>
      </c>
      <c r="J70" s="359"/>
    </row>
    <row r="71" spans="2:10" ht="17.25" customHeight="1">
      <c r="B71" s="355">
        <v>1290200</v>
      </c>
      <c r="C71" s="356">
        <v>1153694.76</v>
      </c>
      <c r="D71" s="357" t="s">
        <v>572</v>
      </c>
      <c r="E71" s="358">
        <v>6400</v>
      </c>
      <c r="F71" s="356">
        <v>26000</v>
      </c>
      <c r="J71" s="359"/>
    </row>
    <row r="72" spans="2:10" ht="17.25" customHeight="1">
      <c r="B72" s="355">
        <v>0</v>
      </c>
      <c r="C72" s="356">
        <v>0</v>
      </c>
      <c r="D72" s="357" t="s">
        <v>573</v>
      </c>
      <c r="E72" s="358">
        <v>5450</v>
      </c>
      <c r="F72" s="356">
        <v>0</v>
      </c>
      <c r="J72" s="359"/>
    </row>
    <row r="73" spans="2:10" ht="17.25" customHeight="1">
      <c r="B73" s="355">
        <v>185200</v>
      </c>
      <c r="C73" s="356">
        <v>184540</v>
      </c>
      <c r="D73" s="357" t="s">
        <v>573</v>
      </c>
      <c r="E73" s="358">
        <v>6450</v>
      </c>
      <c r="F73" s="356">
        <v>12840</v>
      </c>
      <c r="J73" s="359"/>
    </row>
    <row r="74" spans="2:10" ht="17.25" customHeight="1">
      <c r="B74" s="355">
        <v>0</v>
      </c>
      <c r="C74" s="356">
        <v>0</v>
      </c>
      <c r="D74" s="357" t="s">
        <v>574</v>
      </c>
      <c r="E74" s="358">
        <v>5500</v>
      </c>
      <c r="F74" s="356">
        <v>0</v>
      </c>
      <c r="J74" s="359"/>
    </row>
    <row r="75" spans="2:10" ht="17.25" customHeight="1">
      <c r="B75" s="355">
        <v>1150000</v>
      </c>
      <c r="C75" s="356">
        <v>448606</v>
      </c>
      <c r="D75" s="357" t="s">
        <v>574</v>
      </c>
      <c r="E75" s="358">
        <v>6500</v>
      </c>
      <c r="F75" s="356">
        <v>0</v>
      </c>
      <c r="J75" s="359"/>
    </row>
    <row r="76" spans="2:10" ht="17.25" customHeight="1">
      <c r="B76" s="355">
        <v>0</v>
      </c>
      <c r="C76" s="356">
        <v>0</v>
      </c>
      <c r="D76" s="357" t="s">
        <v>575</v>
      </c>
      <c r="E76" s="358">
        <v>5550</v>
      </c>
      <c r="F76" s="356">
        <v>0</v>
      </c>
      <c r="J76" s="359"/>
    </row>
    <row r="77" spans="2:10" ht="17.25" customHeight="1">
      <c r="B77" s="336">
        <v>1748000</v>
      </c>
      <c r="C77" s="356">
        <v>1476500</v>
      </c>
      <c r="D77" s="289" t="s">
        <v>575</v>
      </c>
      <c r="E77" s="348">
        <v>6550</v>
      </c>
      <c r="F77" s="338">
        <v>138500</v>
      </c>
      <c r="J77" s="359"/>
    </row>
    <row r="78" spans="2:10" ht="17.25" customHeight="1" thickBot="1">
      <c r="B78" s="343">
        <f>SUM(B57:B77)</f>
        <v>14402584</v>
      </c>
      <c r="C78" s="362">
        <f>SUM(C57:C77)</f>
        <v>12340513.229999999</v>
      </c>
      <c r="D78" s="363"/>
      <c r="E78" s="348"/>
      <c r="F78" s="345">
        <f>SUM(F57:F77)</f>
        <v>2147870.71</v>
      </c>
      <c r="J78" s="354"/>
    </row>
    <row r="79" spans="2:10" ht="17.25" customHeight="1" thickTop="1">
      <c r="B79" s="364"/>
      <c r="C79" s="365">
        <v>3356657.4</v>
      </c>
      <c r="D79" s="366" t="s">
        <v>708</v>
      </c>
      <c r="E79" s="330">
        <v>700</v>
      </c>
      <c r="F79" s="367">
        <v>115759</v>
      </c>
      <c r="J79" s="354"/>
    </row>
    <row r="80" spans="2:10" ht="17.25" customHeight="1">
      <c r="B80" s="364"/>
      <c r="C80" s="365">
        <v>288000</v>
      </c>
      <c r="D80" s="366" t="s">
        <v>709</v>
      </c>
      <c r="E80" s="330"/>
      <c r="F80" s="367">
        <v>0</v>
      </c>
      <c r="J80" s="354"/>
    </row>
    <row r="81" spans="2:10" ht="17.25" customHeight="1">
      <c r="B81" s="364"/>
      <c r="C81" s="365">
        <v>2290000</v>
      </c>
      <c r="D81" s="366" t="s">
        <v>710</v>
      </c>
      <c r="E81" s="330"/>
      <c r="F81" s="367">
        <v>189000</v>
      </c>
      <c r="J81" s="354"/>
    </row>
    <row r="82" spans="2:10" ht="17.25" customHeight="1">
      <c r="B82" s="364"/>
      <c r="C82" s="365">
        <v>78000</v>
      </c>
      <c r="D82" s="366" t="s">
        <v>711</v>
      </c>
      <c r="E82" s="330"/>
      <c r="F82" s="367">
        <v>6000</v>
      </c>
      <c r="J82" s="354"/>
    </row>
    <row r="83" spans="2:10" ht="17.25" customHeight="1">
      <c r="B83" s="364"/>
      <c r="C83" s="365">
        <v>0</v>
      </c>
      <c r="D83" s="366" t="s">
        <v>712</v>
      </c>
      <c r="E83" s="330"/>
      <c r="F83" s="367">
        <v>0</v>
      </c>
      <c r="J83" s="354"/>
    </row>
    <row r="84" spans="2:6" ht="17.25" customHeight="1">
      <c r="B84" s="364"/>
      <c r="C84" s="365">
        <v>651851</v>
      </c>
      <c r="D84" s="366" t="s">
        <v>713</v>
      </c>
      <c r="E84" s="330"/>
      <c r="F84" s="367">
        <v>0</v>
      </c>
    </row>
    <row r="85" spans="2:6" ht="17.25" customHeight="1">
      <c r="B85" s="364"/>
      <c r="C85" s="365">
        <v>315346.5</v>
      </c>
      <c r="D85" s="366" t="s">
        <v>714</v>
      </c>
      <c r="E85" s="330"/>
      <c r="F85" s="367">
        <v>0</v>
      </c>
    </row>
    <row r="86" spans="2:6" ht="17.25" customHeight="1">
      <c r="B86" s="364"/>
      <c r="C86" s="365">
        <v>65</v>
      </c>
      <c r="D86" s="366" t="s">
        <v>715</v>
      </c>
      <c r="E86" s="330"/>
      <c r="F86" s="367">
        <v>0</v>
      </c>
    </row>
    <row r="87" spans="2:6" ht="17.25" customHeight="1">
      <c r="B87" s="347"/>
      <c r="C87" s="368">
        <v>260219.44</v>
      </c>
      <c r="D87" s="366" t="s">
        <v>716</v>
      </c>
      <c r="E87" s="348">
        <v>900</v>
      </c>
      <c r="F87" s="347">
        <f>'[1]หมายเหตุประกอบงบ'!C72</f>
        <v>21969.62</v>
      </c>
    </row>
    <row r="88" spans="2:6" ht="17.25" customHeight="1">
      <c r="B88" s="347"/>
      <c r="C88" s="368">
        <v>700000</v>
      </c>
      <c r="D88" s="369" t="s">
        <v>717</v>
      </c>
      <c r="E88" s="348"/>
      <c r="F88" s="347">
        <v>0</v>
      </c>
    </row>
    <row r="89" spans="2:6" ht="17.25" customHeight="1">
      <c r="B89" s="370"/>
      <c r="C89" s="368">
        <v>842000</v>
      </c>
      <c r="D89" s="369" t="s">
        <v>718</v>
      </c>
      <c r="E89" s="348"/>
      <c r="F89" s="338">
        <v>0</v>
      </c>
    </row>
    <row r="90" spans="2:6" ht="17.25" customHeight="1">
      <c r="B90" s="370"/>
      <c r="C90" s="365">
        <v>596080</v>
      </c>
      <c r="D90" s="369" t="s">
        <v>719</v>
      </c>
      <c r="E90" s="371">
        <v>90</v>
      </c>
      <c r="F90" s="356">
        <v>17000</v>
      </c>
    </row>
    <row r="91" spans="3:6" ht="17.25" customHeight="1">
      <c r="C91" s="372">
        <f>SUM(C79:C90)</f>
        <v>9378219.34</v>
      </c>
      <c r="D91" s="357"/>
      <c r="E91" s="373"/>
      <c r="F91" s="374">
        <f>SUM(F79:F90)</f>
        <v>349728.62</v>
      </c>
    </row>
    <row r="92" spans="3:6" ht="17.25" customHeight="1">
      <c r="C92" s="349">
        <f>SUM(C91,C78)</f>
        <v>21718732.57</v>
      </c>
      <c r="D92" s="375" t="s">
        <v>576</v>
      </c>
      <c r="E92" s="370"/>
      <c r="F92" s="376">
        <f>SUM(F91,F78)</f>
        <v>2497599.33</v>
      </c>
    </row>
    <row r="93" spans="3:6" ht="17.25" customHeight="1">
      <c r="C93" s="338">
        <f>C38-C92</f>
        <v>79138.5700000003</v>
      </c>
      <c r="D93" s="377" t="s">
        <v>577</v>
      </c>
      <c r="E93" s="370"/>
      <c r="F93" s="378">
        <f>F38-F92</f>
        <v>272885.4900000002</v>
      </c>
    </row>
    <row r="94" spans="3:6" ht="17.25" customHeight="1">
      <c r="C94" s="338"/>
      <c r="D94" s="375" t="s">
        <v>578</v>
      </c>
      <c r="E94" s="370"/>
      <c r="F94" s="338"/>
    </row>
    <row r="95" spans="3:6" ht="17.25" customHeight="1">
      <c r="C95" s="338">
        <v>0</v>
      </c>
      <c r="D95" s="377" t="s">
        <v>579</v>
      </c>
      <c r="E95" s="370"/>
      <c r="F95" s="379"/>
    </row>
    <row r="96" spans="3:11" ht="17.25" customHeight="1" thickBot="1">
      <c r="C96" s="344">
        <f>C10+C93</f>
        <v>11884602.040000001</v>
      </c>
      <c r="D96" s="375" t="s">
        <v>580</v>
      </c>
      <c r="E96" s="370"/>
      <c r="F96" s="345">
        <f>F10+F93</f>
        <v>11884602.040000001</v>
      </c>
      <c r="J96" s="360">
        <f>F96</f>
        <v>11884602.040000001</v>
      </c>
      <c r="K96" s="360">
        <f>'[1]งบทดลอง'!H9</f>
        <v>11886132.51</v>
      </c>
    </row>
    <row r="97" ht="17.25" customHeight="1" thickTop="1"/>
    <row r="98" spans="10:11" ht="17.25" customHeight="1">
      <c r="J98" s="360"/>
      <c r="K98" s="360">
        <f>K96-J96</f>
        <v>1530.469999998808</v>
      </c>
    </row>
    <row r="99" ht="17.25" customHeight="1"/>
    <row r="100" spans="2:11" ht="17.25" customHeight="1">
      <c r="B100" s="380"/>
      <c r="C100" s="381"/>
      <c r="D100" s="382"/>
      <c r="E100" s="382"/>
      <c r="F100" s="382"/>
      <c r="K100" s="361"/>
    </row>
    <row r="101" spans="2:11" ht="17.25" customHeight="1">
      <c r="B101" s="380"/>
      <c r="C101" s="381"/>
      <c r="D101" s="382"/>
      <c r="E101" s="382"/>
      <c r="F101" s="382"/>
      <c r="J101" s="360">
        <f>J96-C96</f>
        <v>0</v>
      </c>
      <c r="K101" s="360">
        <f>K98-K100</f>
        <v>1530.469999998808</v>
      </c>
    </row>
    <row r="102" spans="2:6" ht="17.25" customHeight="1">
      <c r="B102" s="380"/>
      <c r="C102" s="381"/>
      <c r="D102" s="383"/>
      <c r="E102" s="383"/>
      <c r="F102" s="383"/>
    </row>
    <row r="103" spans="2:6" ht="17.25">
      <c r="B103" s="381"/>
      <c r="C103" s="381"/>
      <c r="D103" s="383"/>
      <c r="E103" s="381"/>
      <c r="F103" s="381"/>
    </row>
  </sheetData>
  <sheetProtection/>
  <mergeCells count="5">
    <mergeCell ref="B1:F1"/>
    <mergeCell ref="B2:F2"/>
    <mergeCell ref="B4:F4"/>
    <mergeCell ref="B7:C7"/>
    <mergeCell ref="B53:C53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D12" sqref="D12"/>
    </sheetView>
  </sheetViews>
  <sheetFormatPr defaultColWidth="9.140625" defaultRowHeight="21.75"/>
  <cols>
    <col min="1" max="1" width="38.7109375" style="0" customWidth="1"/>
    <col min="2" max="2" width="32.8515625" style="0" customWidth="1"/>
    <col min="3" max="3" width="27.00390625" style="0" customWidth="1"/>
    <col min="4" max="4" width="37.57421875" style="0" customWidth="1"/>
    <col min="5" max="5" width="36.71093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58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5" ht="18" customHeight="1">
      <c r="A5" s="645" t="s">
        <v>329</v>
      </c>
      <c r="B5" s="641" t="s">
        <v>337</v>
      </c>
      <c r="C5" s="641" t="s">
        <v>388</v>
      </c>
      <c r="D5" s="642" t="s">
        <v>59</v>
      </c>
      <c r="E5" s="642" t="s">
        <v>60</v>
      </c>
    </row>
    <row r="6" spans="1:5" ht="21.75">
      <c r="A6" s="646"/>
      <c r="B6" s="641"/>
      <c r="C6" s="641"/>
      <c r="D6" s="643"/>
      <c r="E6" s="643"/>
    </row>
    <row r="7" spans="1:5" ht="21.75">
      <c r="A7" s="647"/>
      <c r="B7" s="641"/>
      <c r="C7" s="641"/>
      <c r="D7" s="644"/>
      <c r="E7" s="644"/>
    </row>
    <row r="8" spans="1:5" ht="21.75">
      <c r="A8" s="18" t="s">
        <v>339</v>
      </c>
      <c r="B8" s="14"/>
      <c r="C8" s="10"/>
      <c r="D8" s="14"/>
      <c r="E8" s="14"/>
    </row>
    <row r="9" spans="1:5" ht="21.75">
      <c r="A9" s="15" t="s">
        <v>399</v>
      </c>
      <c r="B9" s="4"/>
      <c r="C9" s="10">
        <f aca="true" t="shared" si="0" ref="C9:C20">SUM(D9:D9)</f>
        <v>0</v>
      </c>
      <c r="D9" s="4"/>
      <c r="E9" s="4"/>
    </row>
    <row r="10" spans="1:5" ht="21.75">
      <c r="A10" s="15" t="s">
        <v>400</v>
      </c>
      <c r="B10" s="4"/>
      <c r="C10" s="10">
        <f t="shared" si="0"/>
        <v>0</v>
      </c>
      <c r="D10" s="4"/>
      <c r="E10" s="4"/>
    </row>
    <row r="11" spans="1:5" ht="21.75">
      <c r="A11" s="15" t="s">
        <v>401</v>
      </c>
      <c r="B11" s="4"/>
      <c r="C11" s="10">
        <f t="shared" si="0"/>
        <v>0</v>
      </c>
      <c r="D11" s="4"/>
      <c r="E11" s="4"/>
    </row>
    <row r="12" spans="1:5" ht="21.75">
      <c r="A12" s="15" t="s">
        <v>402</v>
      </c>
      <c r="B12" s="4"/>
      <c r="C12" s="10">
        <f t="shared" si="0"/>
        <v>0</v>
      </c>
      <c r="D12" s="4"/>
      <c r="E12" s="4"/>
    </row>
    <row r="13" spans="1:5" ht="21.75">
      <c r="A13" s="15" t="s">
        <v>403</v>
      </c>
      <c r="B13" s="4"/>
      <c r="C13" s="10">
        <f t="shared" si="0"/>
        <v>0</v>
      </c>
      <c r="D13" s="4"/>
      <c r="E13" s="4"/>
    </row>
    <row r="14" spans="1:5" ht="21.75">
      <c r="A14" s="15" t="s">
        <v>404</v>
      </c>
      <c r="B14" s="4"/>
      <c r="C14" s="10">
        <f t="shared" si="0"/>
        <v>0</v>
      </c>
      <c r="D14" s="4"/>
      <c r="E14" s="4"/>
    </row>
    <row r="15" spans="1:5" ht="21.75">
      <c r="A15" s="15" t="s">
        <v>405</v>
      </c>
      <c r="B15" s="4"/>
      <c r="C15" s="10">
        <f t="shared" si="0"/>
        <v>0</v>
      </c>
      <c r="D15" s="4"/>
      <c r="E15" s="4"/>
    </row>
    <row r="16" spans="1:5" ht="21.75">
      <c r="A16" s="15" t="s">
        <v>406</v>
      </c>
      <c r="B16" s="4"/>
      <c r="C16" s="10">
        <f t="shared" si="0"/>
        <v>0</v>
      </c>
      <c r="D16" s="4"/>
      <c r="E16" s="4"/>
    </row>
    <row r="17" spans="1:5" ht="21.75">
      <c r="A17" s="15" t="s">
        <v>407</v>
      </c>
      <c r="B17" s="4"/>
      <c r="C17" s="10">
        <f t="shared" si="0"/>
        <v>0</v>
      </c>
      <c r="D17" s="4"/>
      <c r="E17" s="4"/>
    </row>
    <row r="18" spans="1:5" ht="21.75">
      <c r="A18" s="15" t="s">
        <v>295</v>
      </c>
      <c r="B18" s="4"/>
      <c r="C18" s="10">
        <f t="shared" si="0"/>
        <v>0</v>
      </c>
      <c r="D18" s="4"/>
      <c r="E18" s="4"/>
    </row>
    <row r="19" spans="1:5" ht="21.75">
      <c r="A19" s="15" t="s">
        <v>35</v>
      </c>
      <c r="B19" s="4"/>
      <c r="C19" s="10">
        <f t="shared" si="0"/>
        <v>0</v>
      </c>
      <c r="D19" s="4"/>
      <c r="E19" s="4"/>
    </row>
    <row r="20" spans="1:5" ht="21.75">
      <c r="A20" s="15" t="s">
        <v>36</v>
      </c>
      <c r="B20" s="4"/>
      <c r="C20" s="10">
        <f t="shared" si="0"/>
        <v>0</v>
      </c>
      <c r="D20" s="4"/>
      <c r="E20" s="4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5">
        <f>SUM(E9:E20)</f>
        <v>0</v>
      </c>
    </row>
    <row r="22" spans="1:5" ht="22.5" thickTop="1">
      <c r="A22" s="73" t="s">
        <v>408</v>
      </c>
      <c r="B22" s="15"/>
      <c r="C22" s="15"/>
      <c r="D22" s="15"/>
      <c r="E22" s="15"/>
    </row>
    <row r="23" spans="1:5" ht="21.75">
      <c r="A23" s="16" t="s">
        <v>51</v>
      </c>
      <c r="B23" s="15"/>
      <c r="C23" s="15"/>
      <c r="D23" s="15"/>
      <c r="E23" s="15"/>
    </row>
    <row r="24" spans="1:5" ht="23.25">
      <c r="A24" s="16" t="s">
        <v>52</v>
      </c>
      <c r="B24" s="7"/>
      <c r="C24" s="7"/>
      <c r="D24" s="69"/>
      <c r="E24" s="69"/>
    </row>
    <row r="25" spans="1:5" ht="24" thickBot="1">
      <c r="A25" s="17" t="s">
        <v>388</v>
      </c>
      <c r="B25" s="70"/>
      <c r="C25" s="70"/>
      <c r="D25" s="71"/>
      <c r="E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8">
    <mergeCell ref="E5:E7"/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E779"/>
  <sheetViews>
    <sheetView zoomScale="70" zoomScaleNormal="70" zoomScalePageLayoutView="0" workbookViewId="0" topLeftCell="A1">
      <selection activeCell="I22" sqref="I22"/>
    </sheetView>
  </sheetViews>
  <sheetFormatPr defaultColWidth="9.140625" defaultRowHeight="21.75"/>
  <cols>
    <col min="1" max="1" width="42.7109375" style="0" customWidth="1"/>
    <col min="2" max="2" width="32.8515625" style="0" customWidth="1"/>
    <col min="3" max="3" width="33.7109375" style="0" customWidth="1"/>
    <col min="4" max="4" width="40.57421875" style="0" customWidth="1"/>
  </cols>
  <sheetData>
    <row r="1" spans="1:4" ht="29.25">
      <c r="A1" s="639" t="s">
        <v>341</v>
      </c>
      <c r="B1" s="639"/>
      <c r="C1" s="639"/>
      <c r="D1" s="639"/>
    </row>
    <row r="2" spans="1:4" ht="26.25">
      <c r="A2" s="640" t="s">
        <v>61</v>
      </c>
      <c r="B2" s="640"/>
      <c r="C2" s="640"/>
      <c r="D2" s="640"/>
    </row>
    <row r="3" spans="1:4" ht="26.25">
      <c r="A3" s="640" t="s">
        <v>18</v>
      </c>
      <c r="B3" s="640"/>
      <c r="C3" s="640"/>
      <c r="D3" s="640"/>
    </row>
    <row r="4" spans="1:4" ht="18" customHeight="1">
      <c r="A4" s="3"/>
      <c r="B4" s="3"/>
      <c r="C4" s="3"/>
      <c r="D4" s="3"/>
    </row>
    <row r="5" spans="1:4" ht="18" customHeight="1">
      <c r="A5" s="645" t="s">
        <v>329</v>
      </c>
      <c r="B5" s="641" t="s">
        <v>337</v>
      </c>
      <c r="C5" s="641" t="s">
        <v>388</v>
      </c>
      <c r="D5" s="642" t="s">
        <v>385</v>
      </c>
    </row>
    <row r="6" spans="1:5" ht="21.75">
      <c r="A6" s="646"/>
      <c r="B6" s="641"/>
      <c r="C6" s="641"/>
      <c r="D6" s="643"/>
      <c r="E6" s="12"/>
    </row>
    <row r="7" spans="1:5" ht="21.75">
      <c r="A7" s="647"/>
      <c r="B7" s="641"/>
      <c r="C7" s="641"/>
      <c r="D7" s="644"/>
      <c r="E7" s="12"/>
    </row>
    <row r="8" spans="1:4" ht="21.75">
      <c r="A8" s="18" t="s">
        <v>339</v>
      </c>
      <c r="B8" s="14"/>
      <c r="C8" s="10"/>
      <c r="D8" s="14"/>
    </row>
    <row r="9" spans="1:4" ht="21.75">
      <c r="A9" s="15" t="s">
        <v>399</v>
      </c>
      <c r="B9" s="4"/>
      <c r="C9" s="10">
        <f aca="true" t="shared" si="0" ref="C9:C16">SUM(D9:D9)</f>
        <v>0</v>
      </c>
      <c r="D9" s="4"/>
    </row>
    <row r="10" spans="1:4" ht="21.75">
      <c r="A10" s="15" t="s">
        <v>400</v>
      </c>
      <c r="B10" s="4"/>
      <c r="C10" s="10">
        <f t="shared" si="0"/>
        <v>0</v>
      </c>
      <c r="D10" s="4"/>
    </row>
    <row r="11" spans="1:4" ht="21.75">
      <c r="A11" s="15" t="s">
        <v>401</v>
      </c>
      <c r="B11" s="4"/>
      <c r="C11" s="10">
        <f t="shared" si="0"/>
        <v>0</v>
      </c>
      <c r="D11" s="4"/>
    </row>
    <row r="12" spans="1:4" ht="21.75">
      <c r="A12" s="15" t="s">
        <v>402</v>
      </c>
      <c r="B12" s="4"/>
      <c r="C12" s="10">
        <f t="shared" si="0"/>
        <v>0</v>
      </c>
      <c r="D12" s="4"/>
    </row>
    <row r="13" spans="1:4" ht="21.75">
      <c r="A13" s="15" t="s">
        <v>403</v>
      </c>
      <c r="B13" s="4"/>
      <c r="C13" s="10">
        <f t="shared" si="0"/>
        <v>0</v>
      </c>
      <c r="D13" s="4"/>
    </row>
    <row r="14" spans="1:4" ht="21.75">
      <c r="A14" s="15" t="s">
        <v>404</v>
      </c>
      <c r="B14" s="4"/>
      <c r="C14" s="10">
        <f t="shared" si="0"/>
        <v>0</v>
      </c>
      <c r="D14" s="4"/>
    </row>
    <row r="15" spans="1:4" ht="21.75">
      <c r="A15" s="15" t="s">
        <v>405</v>
      </c>
      <c r="B15" s="4"/>
      <c r="C15" s="10">
        <f t="shared" si="0"/>
        <v>0</v>
      </c>
      <c r="D15" s="4"/>
    </row>
    <row r="16" spans="1:4" ht="21.75">
      <c r="A16" s="15" t="s">
        <v>406</v>
      </c>
      <c r="B16" s="4"/>
      <c r="C16" s="10">
        <f t="shared" si="0"/>
        <v>0</v>
      </c>
      <c r="D16" s="4"/>
    </row>
    <row r="17" spans="1:4" ht="21.75">
      <c r="A17" s="15" t="s">
        <v>407</v>
      </c>
      <c r="B17" s="4"/>
      <c r="C17" s="10"/>
      <c r="D17" s="4"/>
    </row>
    <row r="18" spans="1:4" ht="21.75">
      <c r="A18" s="15" t="s">
        <v>295</v>
      </c>
      <c r="B18" s="4"/>
      <c r="C18" s="10"/>
      <c r="D18" s="4"/>
    </row>
    <row r="19" spans="1:5" ht="21.75">
      <c r="A19" s="15" t="s">
        <v>35</v>
      </c>
      <c r="B19" s="4"/>
      <c r="C19" s="10">
        <f>SUM(D19:D19)</f>
        <v>0</v>
      </c>
      <c r="D19" s="4"/>
      <c r="E19" s="13"/>
    </row>
    <row r="20" spans="1:5" ht="21.75">
      <c r="A20" s="15" t="s">
        <v>36</v>
      </c>
      <c r="B20" s="4"/>
      <c r="C20" s="10">
        <f>SUM(D20:D20)</f>
        <v>0</v>
      </c>
      <c r="D20" s="4"/>
      <c r="E20" s="13"/>
    </row>
    <row r="21" spans="1:5" ht="22.5" thickBot="1">
      <c r="A21" s="19" t="s">
        <v>388</v>
      </c>
      <c r="B21" s="5">
        <f>SUM(B9:B20)</f>
        <v>0</v>
      </c>
      <c r="C21" s="6">
        <f>SUM(C9:C20)</f>
        <v>0</v>
      </c>
      <c r="D21" s="5">
        <f>SUM(D9:D20)</f>
        <v>0</v>
      </c>
      <c r="E21" s="13"/>
    </row>
    <row r="22" spans="1:4" ht="22.5" thickTop="1">
      <c r="A22" s="73" t="s">
        <v>408</v>
      </c>
      <c r="B22" s="15"/>
      <c r="C22" s="15"/>
      <c r="D22" s="15"/>
    </row>
    <row r="23" spans="1:4" ht="21.75">
      <c r="A23" s="16" t="s">
        <v>37</v>
      </c>
      <c r="B23" s="15"/>
      <c r="C23" s="15"/>
      <c r="D23" s="15"/>
    </row>
    <row r="24" spans="1:4" ht="23.25">
      <c r="A24" s="16" t="s">
        <v>37</v>
      </c>
      <c r="B24" s="7"/>
      <c r="C24" s="7"/>
      <c r="D24" s="69"/>
    </row>
    <row r="25" spans="1:4" ht="24" thickBot="1">
      <c r="A25" s="17" t="s">
        <v>388</v>
      </c>
      <c r="B25" s="70"/>
      <c r="C25" s="70"/>
      <c r="D25" s="71"/>
    </row>
    <row r="26" spans="2:4" ht="22.5" thickTop="1">
      <c r="B26" s="3"/>
      <c r="C26" s="3"/>
      <c r="D26" s="3"/>
    </row>
    <row r="27" spans="1:4" ht="21.75" customHeight="1">
      <c r="A27" s="3" t="s">
        <v>33</v>
      </c>
      <c r="B27" s="3"/>
      <c r="C27" s="3"/>
      <c r="D27" s="3"/>
    </row>
    <row r="28" spans="1:4" ht="21.75">
      <c r="A28" s="3" t="s">
        <v>34</v>
      </c>
      <c r="B28" s="3"/>
      <c r="C28" s="3"/>
      <c r="D28" s="3"/>
    </row>
    <row r="29" spans="1:4" ht="21.75">
      <c r="A29" s="3"/>
      <c r="B29" s="3"/>
      <c r="C29" s="3"/>
      <c r="D29" s="3"/>
    </row>
    <row r="30" spans="1:4" ht="21.75">
      <c r="A30" s="3"/>
      <c r="B30" s="3"/>
      <c r="C30" s="3"/>
      <c r="D30" s="3"/>
    </row>
    <row r="31" spans="1:4" ht="21.75">
      <c r="A31" s="3"/>
      <c r="B31" s="3"/>
      <c r="C31" s="3"/>
      <c r="D31" s="3"/>
    </row>
    <row r="32" spans="1:4" ht="21.75">
      <c r="A32" s="3"/>
      <c r="B32" s="3"/>
      <c r="C32" s="3"/>
      <c r="D32" s="3"/>
    </row>
    <row r="33" spans="1:4" ht="21.75">
      <c r="A33" s="3"/>
      <c r="B33" s="3"/>
      <c r="C33" s="3"/>
      <c r="D33" s="3"/>
    </row>
    <row r="34" spans="1:4" ht="21.75">
      <c r="A34" s="3"/>
      <c r="B34" s="3"/>
      <c r="C34" s="3"/>
      <c r="D34" s="3"/>
    </row>
    <row r="35" spans="1:4" ht="21.75">
      <c r="A35" s="3"/>
      <c r="B35" s="3"/>
      <c r="C35" s="3"/>
      <c r="D35" s="3"/>
    </row>
    <row r="36" spans="1:4" ht="21.75">
      <c r="A36" s="3"/>
      <c r="B36" s="3"/>
      <c r="C36" s="3"/>
      <c r="D36" s="3"/>
    </row>
    <row r="37" spans="1:4" ht="21.75">
      <c r="A37" s="3"/>
      <c r="B37" s="3"/>
      <c r="C37" s="3"/>
      <c r="D37" s="3"/>
    </row>
    <row r="38" spans="1:4" ht="21.75">
      <c r="A38" s="3"/>
      <c r="B38" s="3"/>
      <c r="C38" s="3"/>
      <c r="D38" s="3"/>
    </row>
    <row r="39" spans="1:4" ht="21.75">
      <c r="A39" s="3"/>
      <c r="B39" s="3"/>
      <c r="C39" s="3"/>
      <c r="D39" s="3"/>
    </row>
    <row r="40" spans="1:4" ht="21.75">
      <c r="A40" s="3"/>
      <c r="B40" s="3"/>
      <c r="C40" s="3"/>
      <c r="D40" s="3"/>
    </row>
    <row r="41" spans="1:4" ht="21.75">
      <c r="A41" s="3"/>
      <c r="B41" s="3"/>
      <c r="C41" s="3"/>
      <c r="D41" s="3"/>
    </row>
    <row r="42" spans="1:4" ht="21.75">
      <c r="A42" s="3"/>
      <c r="B42" s="3"/>
      <c r="C42" s="3"/>
      <c r="D42" s="3"/>
    </row>
    <row r="43" spans="1:4" ht="21.75">
      <c r="A43" s="3"/>
      <c r="B43" s="3"/>
      <c r="C43" s="3"/>
      <c r="D43" s="3"/>
    </row>
    <row r="44" spans="1:4" ht="21.75">
      <c r="A44" s="3"/>
      <c r="B44" s="3"/>
      <c r="C44" s="3"/>
      <c r="D44" s="3"/>
    </row>
    <row r="45" spans="1:4" ht="21.75">
      <c r="A45" s="3"/>
      <c r="B45" s="3"/>
      <c r="C45" s="3"/>
      <c r="D45" s="3"/>
    </row>
    <row r="46" spans="1:4" ht="21.75">
      <c r="A46" s="3"/>
      <c r="B46" s="3"/>
      <c r="C46" s="3"/>
      <c r="D46" s="3"/>
    </row>
    <row r="47" spans="1:4" ht="21.75">
      <c r="A47" s="3"/>
      <c r="B47" s="3"/>
      <c r="C47" s="3"/>
      <c r="D47" s="3"/>
    </row>
    <row r="48" spans="1:4" ht="21.75">
      <c r="A48" s="3"/>
      <c r="B48" s="3"/>
      <c r="C48" s="3"/>
      <c r="D48" s="3"/>
    </row>
    <row r="49" spans="1:4" ht="21.75">
      <c r="A49" s="3"/>
      <c r="B49" s="3"/>
      <c r="C49" s="3"/>
      <c r="D49" s="3"/>
    </row>
    <row r="50" spans="1:4" ht="21.75">
      <c r="A50" s="3"/>
      <c r="B50" s="3"/>
      <c r="C50" s="3"/>
      <c r="D50" s="3"/>
    </row>
    <row r="51" spans="1:4" ht="21.75">
      <c r="A51" s="3"/>
      <c r="B51" s="3"/>
      <c r="C51" s="3"/>
      <c r="D51" s="3"/>
    </row>
    <row r="52" spans="1:4" ht="21.75">
      <c r="A52" s="3"/>
      <c r="B52" s="3"/>
      <c r="C52" s="3"/>
      <c r="D52" s="3"/>
    </row>
    <row r="53" spans="1:4" ht="21.75">
      <c r="A53" s="3"/>
      <c r="B53" s="3"/>
      <c r="C53" s="3"/>
      <c r="D53" s="3"/>
    </row>
    <row r="54" spans="1:4" ht="21.75">
      <c r="A54" s="3"/>
      <c r="B54" s="3"/>
      <c r="C54" s="3"/>
      <c r="D54" s="3"/>
    </row>
    <row r="55" spans="1:4" ht="21.75">
      <c r="A55" s="3"/>
      <c r="B55" s="3"/>
      <c r="C55" s="3"/>
      <c r="D55" s="3"/>
    </row>
    <row r="56" spans="1:4" ht="21.75">
      <c r="A56" s="3"/>
      <c r="B56" s="3"/>
      <c r="C56" s="3"/>
      <c r="D56" s="3"/>
    </row>
    <row r="57" spans="1:4" ht="21.75">
      <c r="A57" s="3"/>
      <c r="B57" s="3"/>
      <c r="C57" s="3"/>
      <c r="D57" s="3"/>
    </row>
    <row r="58" spans="1:4" ht="21.75">
      <c r="A58" s="3"/>
      <c r="B58" s="3"/>
      <c r="C58" s="3"/>
      <c r="D58" s="3"/>
    </row>
    <row r="59" spans="1:4" ht="21.75">
      <c r="A59" s="3"/>
      <c r="B59" s="3"/>
      <c r="C59" s="3"/>
      <c r="D59" s="3"/>
    </row>
    <row r="60" spans="1:4" ht="21.75">
      <c r="A60" s="3"/>
      <c r="B60" s="3"/>
      <c r="C60" s="3"/>
      <c r="D60" s="3"/>
    </row>
    <row r="61" spans="1:4" ht="21.75">
      <c r="A61" s="3"/>
      <c r="B61" s="3"/>
      <c r="C61" s="3"/>
      <c r="D61" s="3"/>
    </row>
    <row r="62" spans="1:4" ht="21.75">
      <c r="A62" s="3"/>
      <c r="B62" s="3"/>
      <c r="C62" s="3"/>
      <c r="D62" s="3"/>
    </row>
    <row r="63" spans="1:4" ht="21.75">
      <c r="A63" s="3"/>
      <c r="B63" s="3"/>
      <c r="C63" s="3"/>
      <c r="D63" s="3"/>
    </row>
    <row r="64" spans="1:4" ht="21.75">
      <c r="A64" s="3"/>
      <c r="B64" s="3"/>
      <c r="C64" s="3"/>
      <c r="D64" s="3"/>
    </row>
    <row r="65" spans="1:4" ht="21.75">
      <c r="A65" s="3"/>
      <c r="B65" s="3"/>
      <c r="C65" s="3"/>
      <c r="D65" s="3"/>
    </row>
    <row r="66" spans="1:4" ht="21.75">
      <c r="A66" s="3"/>
      <c r="B66" s="3"/>
      <c r="C66" s="3"/>
      <c r="D66" s="3"/>
    </row>
    <row r="67" spans="1:4" ht="21.75">
      <c r="A67" s="3"/>
      <c r="B67" s="3"/>
      <c r="C67" s="3"/>
      <c r="D67" s="3"/>
    </row>
    <row r="68" spans="1:4" ht="21.75">
      <c r="A68" s="3"/>
      <c r="B68" s="3"/>
      <c r="C68" s="3"/>
      <c r="D68" s="3"/>
    </row>
    <row r="69" spans="1:4" ht="21.75">
      <c r="A69" s="3"/>
      <c r="B69" s="3"/>
      <c r="C69" s="3"/>
      <c r="D69" s="3"/>
    </row>
    <row r="70" spans="1:4" ht="21.75">
      <c r="A70" s="3"/>
      <c r="B70" s="3"/>
      <c r="C70" s="3"/>
      <c r="D70" s="3"/>
    </row>
    <row r="71" spans="1:4" ht="21.75">
      <c r="A71" s="3"/>
      <c r="B71" s="3"/>
      <c r="C71" s="3"/>
      <c r="D71" s="3"/>
    </row>
    <row r="72" spans="1:4" ht="21.75">
      <c r="A72" s="3"/>
      <c r="B72" s="3"/>
      <c r="C72" s="3"/>
      <c r="D72" s="3"/>
    </row>
    <row r="73" spans="1:4" ht="21.75">
      <c r="A73" s="3"/>
      <c r="B73" s="3"/>
      <c r="C73" s="3"/>
      <c r="D73" s="3"/>
    </row>
    <row r="74" spans="1:4" ht="21.75">
      <c r="A74" s="3"/>
      <c r="B74" s="3"/>
      <c r="C74" s="3"/>
      <c r="D74" s="3"/>
    </row>
    <row r="75" spans="1:4" ht="21.75">
      <c r="A75" s="3"/>
      <c r="B75" s="3"/>
      <c r="C75" s="3"/>
      <c r="D75" s="3"/>
    </row>
    <row r="76" spans="1:4" ht="21.75">
      <c r="A76" s="3"/>
      <c r="B76" s="3"/>
      <c r="C76" s="3"/>
      <c r="D76" s="3"/>
    </row>
    <row r="77" spans="1:4" ht="21.75">
      <c r="A77" s="3"/>
      <c r="B77" s="3"/>
      <c r="C77" s="3"/>
      <c r="D77" s="3"/>
    </row>
    <row r="78" spans="1:4" ht="21.75">
      <c r="A78" s="3"/>
      <c r="B78" s="3"/>
      <c r="C78" s="3"/>
      <c r="D78" s="3"/>
    </row>
    <row r="79" spans="1:4" ht="21.75">
      <c r="A79" s="3"/>
      <c r="B79" s="3"/>
      <c r="C79" s="3"/>
      <c r="D79" s="3"/>
    </row>
    <row r="80" spans="1:4" ht="21.75">
      <c r="A80" s="3"/>
      <c r="B80" s="3"/>
      <c r="C80" s="3"/>
      <c r="D80" s="3"/>
    </row>
    <row r="81" spans="1:4" ht="21.75">
      <c r="A81" s="3"/>
      <c r="B81" s="3"/>
      <c r="C81" s="3"/>
      <c r="D81" s="3"/>
    </row>
    <row r="82" spans="1:4" ht="21.75">
      <c r="A82" s="3"/>
      <c r="B82" s="3"/>
      <c r="C82" s="3"/>
      <c r="D82" s="3"/>
    </row>
    <row r="83" spans="1:4" ht="21.75">
      <c r="A83" s="3"/>
      <c r="B83" s="3"/>
      <c r="C83" s="3"/>
      <c r="D83" s="3"/>
    </row>
    <row r="84" spans="1:4" ht="21.75">
      <c r="A84" s="3"/>
      <c r="B84" s="3"/>
      <c r="C84" s="3"/>
      <c r="D84" s="3"/>
    </row>
    <row r="85" spans="1:4" ht="21.75">
      <c r="A85" s="3"/>
      <c r="B85" s="3"/>
      <c r="C85" s="3"/>
      <c r="D85" s="3"/>
    </row>
    <row r="86" spans="1:4" ht="21.75">
      <c r="A86" s="3"/>
      <c r="B86" s="3"/>
      <c r="C86" s="3"/>
      <c r="D86" s="3"/>
    </row>
    <row r="87" spans="1:4" ht="21.75">
      <c r="A87" s="3"/>
      <c r="B87" s="3"/>
      <c r="C87" s="3"/>
      <c r="D87" s="3"/>
    </row>
    <row r="88" spans="1:4" ht="21.75">
      <c r="A88" s="3"/>
      <c r="B88" s="3"/>
      <c r="C88" s="3"/>
      <c r="D88" s="3"/>
    </row>
    <row r="89" spans="1:4" ht="21.75">
      <c r="A89" s="3"/>
      <c r="B89" s="3"/>
      <c r="C89" s="3"/>
      <c r="D89" s="3"/>
    </row>
    <row r="90" spans="1:4" ht="21.75">
      <c r="A90" s="3"/>
      <c r="B90" s="3"/>
      <c r="C90" s="3"/>
      <c r="D90" s="3"/>
    </row>
    <row r="91" spans="1:4" ht="21.75">
      <c r="A91" s="3"/>
      <c r="B91" s="3"/>
      <c r="C91" s="3"/>
      <c r="D91" s="3"/>
    </row>
    <row r="92" spans="1:4" ht="21.75">
      <c r="A92" s="3"/>
      <c r="B92" s="3"/>
      <c r="C92" s="3"/>
      <c r="D92" s="3"/>
    </row>
    <row r="93" spans="1:4" ht="21.75">
      <c r="A93" s="3"/>
      <c r="B93" s="3"/>
      <c r="C93" s="3"/>
      <c r="D93" s="3"/>
    </row>
    <row r="94" spans="1:4" ht="21.75">
      <c r="A94" s="3"/>
      <c r="B94" s="3"/>
      <c r="C94" s="3"/>
      <c r="D94" s="3"/>
    </row>
    <row r="95" spans="1:4" ht="21.75">
      <c r="A95" s="3"/>
      <c r="B95" s="3"/>
      <c r="C95" s="3"/>
      <c r="D95" s="3"/>
    </row>
    <row r="96" spans="1:4" ht="21.75">
      <c r="A96" s="3"/>
      <c r="B96" s="3"/>
      <c r="C96" s="3"/>
      <c r="D96" s="3"/>
    </row>
    <row r="97" spans="1:4" ht="21.75">
      <c r="A97" s="3"/>
      <c r="B97" s="3"/>
      <c r="C97" s="3"/>
      <c r="D97" s="3"/>
    </row>
    <row r="98" spans="1:4" ht="21.75">
      <c r="A98" s="3"/>
      <c r="B98" s="3"/>
      <c r="C98" s="3"/>
      <c r="D98" s="3"/>
    </row>
    <row r="99" spans="1:4" ht="21.75">
      <c r="A99" s="3"/>
      <c r="B99" s="3"/>
      <c r="C99" s="3"/>
      <c r="D99" s="3"/>
    </row>
    <row r="100" spans="1:4" ht="21.75">
      <c r="A100" s="3"/>
      <c r="B100" s="3"/>
      <c r="C100" s="3"/>
      <c r="D100" s="3"/>
    </row>
    <row r="101" spans="1:4" ht="21.75">
      <c r="A101" s="3"/>
      <c r="B101" s="3"/>
      <c r="C101" s="3"/>
      <c r="D101" s="3"/>
    </row>
    <row r="102" spans="1:4" ht="21.75">
      <c r="A102" s="3"/>
      <c r="B102" s="3"/>
      <c r="C102" s="3"/>
      <c r="D102" s="3"/>
    </row>
    <row r="103" spans="1:4" ht="21.75">
      <c r="A103" s="3"/>
      <c r="B103" s="3"/>
      <c r="C103" s="3"/>
      <c r="D103" s="3"/>
    </row>
    <row r="104" spans="1:4" ht="21.75">
      <c r="A104" s="3"/>
      <c r="B104" s="3"/>
      <c r="C104" s="3"/>
      <c r="D104" s="3"/>
    </row>
    <row r="105" spans="1:4" ht="21.75">
      <c r="A105" s="3"/>
      <c r="B105" s="3"/>
      <c r="C105" s="3"/>
      <c r="D105" s="3"/>
    </row>
    <row r="106" spans="1:4" ht="21.75">
      <c r="A106" s="3"/>
      <c r="B106" s="3"/>
      <c r="C106" s="3"/>
      <c r="D106" s="3"/>
    </row>
    <row r="107" spans="1:4" ht="21.75">
      <c r="A107" s="3"/>
      <c r="B107" s="3"/>
      <c r="C107" s="3"/>
      <c r="D107" s="3"/>
    </row>
    <row r="108" spans="1:4" ht="21.75">
      <c r="A108" s="3"/>
      <c r="B108" s="3"/>
      <c r="C108" s="3"/>
      <c r="D108" s="3"/>
    </row>
    <row r="109" spans="1:4" ht="21.75">
      <c r="A109" s="3"/>
      <c r="B109" s="3"/>
      <c r="C109" s="3"/>
      <c r="D109" s="3"/>
    </row>
    <row r="110" spans="1:4" ht="21.75">
      <c r="A110" s="3"/>
      <c r="B110" s="3"/>
      <c r="C110" s="3"/>
      <c r="D110" s="3"/>
    </row>
    <row r="111" spans="1:4" ht="21.75">
      <c r="A111" s="3"/>
      <c r="B111" s="3"/>
      <c r="C111" s="3"/>
      <c r="D111" s="3"/>
    </row>
    <row r="112" spans="1:4" ht="21.75">
      <c r="A112" s="3"/>
      <c r="B112" s="3"/>
      <c r="C112" s="3"/>
      <c r="D112" s="3"/>
    </row>
    <row r="113" spans="1:4" ht="21.75">
      <c r="A113" s="3"/>
      <c r="B113" s="3"/>
      <c r="C113" s="3"/>
      <c r="D113" s="3"/>
    </row>
    <row r="114" spans="1:4" ht="21.75">
      <c r="A114" s="3"/>
      <c r="B114" s="3"/>
      <c r="C114" s="3"/>
      <c r="D114" s="3"/>
    </row>
    <row r="115" spans="1:4" ht="21.75">
      <c r="A115" s="3"/>
      <c r="B115" s="3"/>
      <c r="C115" s="3"/>
      <c r="D115" s="3"/>
    </row>
    <row r="116" spans="1:4" ht="21.75">
      <c r="A116" s="3"/>
      <c r="B116" s="3"/>
      <c r="C116" s="3"/>
      <c r="D116" s="3"/>
    </row>
    <row r="117" spans="1:4" ht="21.75">
      <c r="A117" s="3"/>
      <c r="B117" s="3"/>
      <c r="C117" s="3"/>
      <c r="D117" s="3"/>
    </row>
    <row r="118" spans="1:4" ht="21.75">
      <c r="A118" s="3"/>
      <c r="B118" s="3"/>
      <c r="C118" s="3"/>
      <c r="D118" s="3"/>
    </row>
    <row r="119" spans="1:4" ht="21.75">
      <c r="A119" s="3"/>
      <c r="B119" s="3"/>
      <c r="C119" s="3"/>
      <c r="D119" s="3"/>
    </row>
    <row r="120" spans="1:4" ht="21.75">
      <c r="A120" s="3"/>
      <c r="B120" s="3"/>
      <c r="C120" s="3"/>
      <c r="D120" s="3"/>
    </row>
    <row r="121" spans="1:4" ht="21.75">
      <c r="A121" s="3"/>
      <c r="B121" s="3"/>
      <c r="C121" s="3"/>
      <c r="D121" s="3"/>
    </row>
    <row r="122" spans="1:4" ht="21.75">
      <c r="A122" s="3"/>
      <c r="B122" s="3"/>
      <c r="C122" s="3"/>
      <c r="D122" s="3"/>
    </row>
    <row r="123" spans="1:4" ht="21.75">
      <c r="A123" s="3"/>
      <c r="B123" s="3"/>
      <c r="C123" s="3"/>
      <c r="D123" s="3"/>
    </row>
    <row r="124" spans="1:4" ht="21.75">
      <c r="A124" s="3"/>
      <c r="B124" s="3"/>
      <c r="C124" s="3"/>
      <c r="D124" s="3"/>
    </row>
    <row r="125" spans="1:4" ht="21.75">
      <c r="A125" s="3"/>
      <c r="B125" s="3"/>
      <c r="C125" s="3"/>
      <c r="D125" s="3"/>
    </row>
    <row r="126" spans="1:4" ht="21.75">
      <c r="A126" s="3"/>
      <c r="B126" s="3"/>
      <c r="C126" s="3"/>
      <c r="D126" s="3"/>
    </row>
    <row r="127" spans="1:4" ht="21.75">
      <c r="A127" s="3"/>
      <c r="B127" s="3"/>
      <c r="C127" s="3"/>
      <c r="D127" s="3"/>
    </row>
    <row r="128" spans="1:4" ht="21.75">
      <c r="A128" s="3"/>
      <c r="B128" s="3"/>
      <c r="C128" s="3"/>
      <c r="D128" s="3"/>
    </row>
    <row r="129" spans="1:4" ht="21.75">
      <c r="A129" s="3"/>
      <c r="B129" s="3"/>
      <c r="C129" s="3"/>
      <c r="D129" s="3"/>
    </row>
    <row r="130" spans="1:4" ht="21.75">
      <c r="A130" s="3"/>
      <c r="B130" s="3"/>
      <c r="C130" s="3"/>
      <c r="D130" s="3"/>
    </row>
    <row r="131" spans="1:4" ht="21.75">
      <c r="A131" s="3"/>
      <c r="B131" s="3"/>
      <c r="C131" s="3"/>
      <c r="D131" s="3"/>
    </row>
    <row r="132" spans="1:4" ht="21.75">
      <c r="A132" s="3"/>
      <c r="B132" s="3"/>
      <c r="C132" s="3"/>
      <c r="D132" s="3"/>
    </row>
    <row r="133" spans="1:4" ht="21.75">
      <c r="A133" s="3"/>
      <c r="B133" s="3"/>
      <c r="C133" s="3"/>
      <c r="D133" s="3"/>
    </row>
    <row r="134" spans="1:4" ht="21.75">
      <c r="A134" s="3"/>
      <c r="B134" s="3"/>
      <c r="C134" s="3"/>
      <c r="D134" s="3"/>
    </row>
    <row r="135" spans="1:4" ht="21.75">
      <c r="A135" s="3"/>
      <c r="B135" s="3"/>
      <c r="C135" s="3"/>
      <c r="D135" s="3"/>
    </row>
    <row r="136" spans="1:4" ht="21.75">
      <c r="A136" s="3"/>
      <c r="B136" s="3"/>
      <c r="C136" s="3"/>
      <c r="D136" s="3"/>
    </row>
    <row r="137" spans="1:4" ht="21.75">
      <c r="A137" s="3"/>
      <c r="B137" s="3"/>
      <c r="C137" s="3"/>
      <c r="D137" s="3"/>
    </row>
    <row r="138" spans="1:4" ht="21.75">
      <c r="A138" s="3"/>
      <c r="B138" s="3"/>
      <c r="C138" s="3"/>
      <c r="D138" s="3"/>
    </row>
    <row r="139" spans="1:4" ht="21.75">
      <c r="A139" s="3"/>
      <c r="B139" s="3"/>
      <c r="C139" s="3"/>
      <c r="D139" s="3"/>
    </row>
    <row r="140" spans="1:4" ht="21.75">
      <c r="A140" s="3"/>
      <c r="B140" s="3"/>
      <c r="C140" s="3"/>
      <c r="D140" s="3"/>
    </row>
    <row r="141" spans="1:4" ht="21.75">
      <c r="A141" s="3"/>
      <c r="B141" s="3"/>
      <c r="C141" s="3"/>
      <c r="D141" s="3"/>
    </row>
    <row r="142" spans="1:4" ht="21.75">
      <c r="A142" s="3"/>
      <c r="B142" s="3"/>
      <c r="C142" s="3"/>
      <c r="D142" s="3"/>
    </row>
    <row r="143" spans="1:4" ht="21.75">
      <c r="A143" s="3"/>
      <c r="B143" s="3"/>
      <c r="C143" s="3"/>
      <c r="D143" s="3"/>
    </row>
    <row r="144" spans="1:4" ht="21.75">
      <c r="A144" s="3"/>
      <c r="B144" s="3"/>
      <c r="C144" s="3"/>
      <c r="D144" s="3"/>
    </row>
    <row r="145" spans="1:4" ht="21.75">
      <c r="A145" s="3"/>
      <c r="B145" s="3"/>
      <c r="C145" s="3"/>
      <c r="D145" s="3"/>
    </row>
    <row r="146" spans="1:4" ht="21.75">
      <c r="A146" s="3"/>
      <c r="B146" s="3"/>
      <c r="C146" s="3"/>
      <c r="D146" s="3"/>
    </row>
    <row r="147" spans="1:4" ht="21.75">
      <c r="A147" s="3"/>
      <c r="B147" s="3"/>
      <c r="C147" s="3"/>
      <c r="D147" s="3"/>
    </row>
    <row r="148" spans="1:4" ht="21.75">
      <c r="A148" s="3"/>
      <c r="B148" s="3"/>
      <c r="C148" s="3"/>
      <c r="D148" s="3"/>
    </row>
    <row r="149" spans="1:4" ht="21.75">
      <c r="A149" s="3"/>
      <c r="B149" s="3"/>
      <c r="C149" s="3"/>
      <c r="D149" s="3"/>
    </row>
    <row r="150" spans="1:4" ht="21.75">
      <c r="A150" s="3"/>
      <c r="B150" s="3"/>
      <c r="C150" s="3"/>
      <c r="D150" s="3"/>
    </row>
    <row r="151" spans="1:4" ht="21.75">
      <c r="A151" s="3"/>
      <c r="B151" s="3"/>
      <c r="C151" s="3"/>
      <c r="D151" s="3"/>
    </row>
    <row r="152" spans="1:4" ht="21.75">
      <c r="A152" s="3"/>
      <c r="B152" s="3"/>
      <c r="C152" s="3"/>
      <c r="D152" s="3"/>
    </row>
    <row r="153" spans="1:4" ht="21.75">
      <c r="A153" s="3"/>
      <c r="B153" s="3"/>
      <c r="C153" s="3"/>
      <c r="D153" s="3"/>
    </row>
    <row r="154" spans="1:4" ht="21.75">
      <c r="A154" s="3"/>
      <c r="B154" s="3"/>
      <c r="C154" s="3"/>
      <c r="D154" s="3"/>
    </row>
    <row r="155" spans="1:4" ht="21.75">
      <c r="A155" s="3"/>
      <c r="B155" s="3"/>
      <c r="C155" s="3"/>
      <c r="D155" s="3"/>
    </row>
    <row r="156" spans="1:4" ht="21.75">
      <c r="A156" s="3"/>
      <c r="B156" s="3"/>
      <c r="C156" s="3"/>
      <c r="D156" s="3"/>
    </row>
    <row r="157" spans="1:4" ht="21.75">
      <c r="A157" s="3"/>
      <c r="B157" s="3"/>
      <c r="C157" s="3"/>
      <c r="D157" s="3"/>
    </row>
    <row r="158" spans="1:4" ht="21.75">
      <c r="A158" s="3"/>
      <c r="B158" s="3"/>
      <c r="C158" s="3"/>
      <c r="D158" s="3"/>
    </row>
    <row r="159" spans="1:4" ht="21.75">
      <c r="A159" s="3"/>
      <c r="B159" s="3"/>
      <c r="C159" s="3"/>
      <c r="D159" s="3"/>
    </row>
    <row r="160" spans="1:4" ht="21.75">
      <c r="A160" s="3"/>
      <c r="B160" s="3"/>
      <c r="C160" s="3"/>
      <c r="D160" s="3"/>
    </row>
    <row r="161" spans="1:4" ht="21.75">
      <c r="A161" s="3"/>
      <c r="B161" s="3"/>
      <c r="C161" s="3"/>
      <c r="D161" s="3"/>
    </row>
    <row r="162" spans="1:4" ht="21.75">
      <c r="A162" s="3"/>
      <c r="B162" s="3"/>
      <c r="C162" s="3"/>
      <c r="D162" s="3"/>
    </row>
    <row r="163" spans="1:4" ht="21.75">
      <c r="A163" s="3"/>
      <c r="B163" s="3"/>
      <c r="C163" s="3"/>
      <c r="D163" s="3"/>
    </row>
    <row r="164" spans="1:4" ht="21.75">
      <c r="A164" s="3"/>
      <c r="B164" s="3"/>
      <c r="C164" s="3"/>
      <c r="D164" s="3"/>
    </row>
    <row r="165" spans="1:4" ht="21.75">
      <c r="A165" s="3"/>
      <c r="B165" s="3"/>
      <c r="C165" s="3"/>
      <c r="D165" s="3"/>
    </row>
    <row r="166" spans="1:4" ht="21.75">
      <c r="A166" s="3"/>
      <c r="B166" s="3"/>
      <c r="C166" s="3"/>
      <c r="D166" s="3"/>
    </row>
    <row r="167" spans="1:4" ht="21.75">
      <c r="A167" s="3"/>
      <c r="B167" s="3"/>
      <c r="C167" s="3"/>
      <c r="D167" s="3"/>
    </row>
    <row r="168" spans="1:4" ht="21.75">
      <c r="A168" s="3"/>
      <c r="B168" s="3"/>
      <c r="C168" s="3"/>
      <c r="D168" s="3"/>
    </row>
    <row r="169" spans="1:4" ht="21.75">
      <c r="A169" s="3"/>
      <c r="B169" s="3"/>
      <c r="C169" s="3"/>
      <c r="D169" s="3"/>
    </row>
    <row r="170" spans="1:4" ht="21.75">
      <c r="A170" s="3"/>
      <c r="B170" s="3"/>
      <c r="C170" s="3"/>
      <c r="D170" s="3"/>
    </row>
    <row r="171" spans="1:4" ht="21.75">
      <c r="A171" s="3"/>
      <c r="B171" s="3"/>
      <c r="C171" s="3"/>
      <c r="D171" s="3"/>
    </row>
    <row r="172" spans="1:4" ht="21.75">
      <c r="A172" s="3"/>
      <c r="B172" s="3"/>
      <c r="C172" s="3"/>
      <c r="D172" s="3"/>
    </row>
    <row r="173" spans="1:4" ht="21.75">
      <c r="A173" s="3"/>
      <c r="B173" s="3"/>
      <c r="C173" s="3"/>
      <c r="D173" s="3"/>
    </row>
    <row r="174" spans="1:4" ht="21.75">
      <c r="A174" s="3"/>
      <c r="B174" s="3"/>
      <c r="C174" s="3"/>
      <c r="D174" s="3"/>
    </row>
    <row r="175" spans="1:4" ht="21.75">
      <c r="A175" s="3"/>
      <c r="B175" s="3"/>
      <c r="C175" s="3"/>
      <c r="D175" s="3"/>
    </row>
    <row r="176" spans="1:4" ht="21.75">
      <c r="A176" s="3"/>
      <c r="B176" s="3"/>
      <c r="C176" s="3"/>
      <c r="D176" s="3"/>
    </row>
    <row r="177" spans="1:4" ht="21.75">
      <c r="A177" s="3"/>
      <c r="B177" s="3"/>
      <c r="C177" s="3"/>
      <c r="D177" s="3"/>
    </row>
    <row r="178" spans="1:4" ht="21.75">
      <c r="A178" s="3"/>
      <c r="B178" s="3"/>
      <c r="C178" s="3"/>
      <c r="D178" s="3"/>
    </row>
    <row r="179" spans="1:4" ht="21.75">
      <c r="A179" s="3"/>
      <c r="B179" s="3"/>
      <c r="C179" s="3"/>
      <c r="D179" s="3"/>
    </row>
    <row r="180" spans="1:4" ht="21.75">
      <c r="A180" s="3"/>
      <c r="B180" s="3"/>
      <c r="C180" s="3"/>
      <c r="D180" s="3"/>
    </row>
    <row r="181" spans="1:4" ht="21.75">
      <c r="A181" s="3"/>
      <c r="B181" s="3"/>
      <c r="C181" s="3"/>
      <c r="D181" s="3"/>
    </row>
    <row r="182" spans="1:4" ht="21.75">
      <c r="A182" s="3"/>
      <c r="B182" s="3"/>
      <c r="C182" s="3"/>
      <c r="D182" s="3"/>
    </row>
    <row r="183" spans="1:4" ht="21.75">
      <c r="A183" s="3"/>
      <c r="B183" s="3"/>
      <c r="C183" s="3"/>
      <c r="D183" s="3"/>
    </row>
    <row r="184" spans="1:4" ht="21.75">
      <c r="A184" s="3"/>
      <c r="B184" s="3"/>
      <c r="C184" s="3"/>
      <c r="D184" s="3"/>
    </row>
    <row r="185" spans="1:4" ht="21.75">
      <c r="A185" s="3"/>
      <c r="B185" s="3"/>
      <c r="C185" s="3"/>
      <c r="D185" s="3"/>
    </row>
    <row r="186" spans="1:4" ht="21.75">
      <c r="A186" s="3"/>
      <c r="B186" s="3"/>
      <c r="C186" s="3"/>
      <c r="D186" s="3"/>
    </row>
    <row r="187" spans="1:4" ht="21.75">
      <c r="A187" s="3"/>
      <c r="B187" s="3"/>
      <c r="C187" s="3"/>
      <c r="D187" s="3"/>
    </row>
    <row r="188" spans="1:4" ht="21.75">
      <c r="A188" s="3"/>
      <c r="B188" s="3"/>
      <c r="C188" s="3"/>
      <c r="D188" s="3"/>
    </row>
    <row r="189" spans="1:4" ht="21.75">
      <c r="A189" s="3"/>
      <c r="B189" s="3"/>
      <c r="C189" s="3"/>
      <c r="D189" s="3"/>
    </row>
    <row r="190" spans="1:4" ht="21.75">
      <c r="A190" s="3"/>
      <c r="B190" s="3"/>
      <c r="C190" s="3"/>
      <c r="D190" s="3"/>
    </row>
    <row r="191" spans="1:4" ht="21.75">
      <c r="A191" s="3"/>
      <c r="B191" s="3"/>
      <c r="C191" s="3"/>
      <c r="D191" s="3"/>
    </row>
    <row r="192" spans="1:4" ht="21.75">
      <c r="A192" s="3"/>
      <c r="B192" s="3"/>
      <c r="C192" s="3"/>
      <c r="D192" s="3"/>
    </row>
    <row r="193" spans="1:4" ht="21.75">
      <c r="A193" s="3"/>
      <c r="B193" s="3"/>
      <c r="C193" s="3"/>
      <c r="D193" s="3"/>
    </row>
    <row r="194" spans="1:4" ht="21.75">
      <c r="A194" s="3"/>
      <c r="B194" s="3"/>
      <c r="C194" s="3"/>
      <c r="D194" s="3"/>
    </row>
    <row r="195" spans="1:4" ht="21.75">
      <c r="A195" s="3"/>
      <c r="B195" s="3"/>
      <c r="C195" s="3"/>
      <c r="D195" s="3"/>
    </row>
    <row r="196" spans="1:4" ht="21.75">
      <c r="A196" s="3"/>
      <c r="B196" s="3"/>
      <c r="C196" s="3"/>
      <c r="D196" s="3"/>
    </row>
    <row r="197" spans="1:4" ht="21.75">
      <c r="A197" s="3"/>
      <c r="B197" s="3"/>
      <c r="C197" s="3"/>
      <c r="D197" s="3"/>
    </row>
    <row r="198" spans="1:4" ht="21.75">
      <c r="A198" s="3"/>
      <c r="B198" s="3"/>
      <c r="C198" s="3"/>
      <c r="D198" s="3"/>
    </row>
    <row r="199" spans="1:4" ht="21.75">
      <c r="A199" s="3"/>
      <c r="B199" s="3"/>
      <c r="C199" s="3"/>
      <c r="D199" s="3"/>
    </row>
    <row r="200" spans="1:4" ht="21.75">
      <c r="A200" s="3"/>
      <c r="B200" s="3"/>
      <c r="C200" s="3"/>
      <c r="D200" s="3"/>
    </row>
    <row r="201" spans="1:4" ht="21.75">
      <c r="A201" s="3"/>
      <c r="B201" s="3"/>
      <c r="C201" s="3"/>
      <c r="D201" s="3"/>
    </row>
    <row r="202" spans="1:4" ht="21.75">
      <c r="A202" s="3"/>
      <c r="B202" s="3"/>
      <c r="C202" s="3"/>
      <c r="D202" s="3"/>
    </row>
    <row r="203" spans="1:4" ht="21.75">
      <c r="A203" s="3"/>
      <c r="B203" s="3"/>
      <c r="C203" s="3"/>
      <c r="D203" s="3"/>
    </row>
    <row r="204" spans="1:4" ht="21.75">
      <c r="A204" s="3"/>
      <c r="B204" s="3"/>
      <c r="C204" s="3"/>
      <c r="D204" s="3"/>
    </row>
    <row r="205" spans="1:4" ht="21.75">
      <c r="A205" s="3"/>
      <c r="B205" s="3"/>
      <c r="C205" s="3"/>
      <c r="D205" s="3"/>
    </row>
    <row r="206" spans="1:4" ht="21.75">
      <c r="A206" s="3"/>
      <c r="B206" s="3"/>
      <c r="C206" s="3"/>
      <c r="D206" s="3"/>
    </row>
    <row r="207" spans="1:4" ht="21.75">
      <c r="A207" s="3"/>
      <c r="B207" s="3"/>
      <c r="C207" s="3"/>
      <c r="D207" s="3"/>
    </row>
    <row r="208" spans="1:4" ht="21.75">
      <c r="A208" s="3"/>
      <c r="B208" s="3"/>
      <c r="C208" s="3"/>
      <c r="D208" s="3"/>
    </row>
    <row r="209" spans="1:4" ht="21.75">
      <c r="A209" s="3"/>
      <c r="B209" s="3"/>
      <c r="C209" s="3"/>
      <c r="D209" s="3"/>
    </row>
    <row r="210" spans="1:4" ht="21.75">
      <c r="A210" s="3"/>
      <c r="B210" s="3"/>
      <c r="C210" s="3"/>
      <c r="D210" s="3"/>
    </row>
    <row r="211" spans="1:4" ht="21.75">
      <c r="A211" s="3"/>
      <c r="B211" s="3"/>
      <c r="C211" s="3"/>
      <c r="D211" s="3"/>
    </row>
    <row r="212" spans="1:4" ht="21.75">
      <c r="A212" s="3"/>
      <c r="B212" s="3"/>
      <c r="C212" s="3"/>
      <c r="D212" s="3"/>
    </row>
    <row r="213" spans="1:4" ht="21.75">
      <c r="A213" s="3"/>
      <c r="B213" s="3"/>
      <c r="C213" s="3"/>
      <c r="D213" s="3"/>
    </row>
    <row r="214" spans="1:4" ht="21.75">
      <c r="A214" s="3"/>
      <c r="B214" s="3"/>
      <c r="C214" s="3"/>
      <c r="D214" s="3"/>
    </row>
    <row r="215" spans="1:4" ht="21.75">
      <c r="A215" s="3"/>
      <c r="B215" s="3"/>
      <c r="C215" s="3"/>
      <c r="D215" s="3"/>
    </row>
    <row r="216" spans="1:4" ht="21.75">
      <c r="A216" s="3"/>
      <c r="B216" s="3"/>
      <c r="C216" s="3"/>
      <c r="D216" s="3"/>
    </row>
    <row r="217" spans="1:4" ht="21.75">
      <c r="A217" s="3"/>
      <c r="B217" s="3"/>
      <c r="C217" s="3"/>
      <c r="D217" s="3"/>
    </row>
    <row r="218" spans="1:4" ht="21.75">
      <c r="A218" s="3"/>
      <c r="B218" s="3"/>
      <c r="C218" s="3"/>
      <c r="D218" s="3"/>
    </row>
    <row r="219" spans="1:4" ht="21.75">
      <c r="A219" s="3"/>
      <c r="B219" s="3"/>
      <c r="C219" s="3"/>
      <c r="D219" s="3"/>
    </row>
    <row r="220" spans="1:4" ht="21.75">
      <c r="A220" s="3"/>
      <c r="B220" s="3"/>
      <c r="C220" s="3"/>
      <c r="D220" s="3"/>
    </row>
    <row r="221" spans="1:4" ht="21.75">
      <c r="A221" s="3"/>
      <c r="B221" s="3"/>
      <c r="C221" s="3"/>
      <c r="D221" s="3"/>
    </row>
    <row r="222" spans="1:4" ht="21.75">
      <c r="A222" s="3"/>
      <c r="B222" s="3"/>
      <c r="C222" s="3"/>
      <c r="D222" s="3"/>
    </row>
    <row r="223" spans="1:4" ht="21.75">
      <c r="A223" s="3"/>
      <c r="B223" s="3"/>
      <c r="C223" s="3"/>
      <c r="D223" s="3"/>
    </row>
    <row r="224" spans="1:4" ht="21.75">
      <c r="A224" s="3"/>
      <c r="B224" s="3"/>
      <c r="C224" s="3"/>
      <c r="D224" s="3"/>
    </row>
    <row r="225" spans="1:4" ht="21.75">
      <c r="A225" s="3"/>
      <c r="B225" s="3"/>
      <c r="C225" s="3"/>
      <c r="D225" s="3"/>
    </row>
    <row r="226" spans="1:4" ht="21.75">
      <c r="A226" s="3"/>
      <c r="B226" s="3"/>
      <c r="C226" s="3"/>
      <c r="D226" s="3"/>
    </row>
    <row r="227" spans="1:4" ht="21.75">
      <c r="A227" s="3"/>
      <c r="B227" s="3"/>
      <c r="C227" s="3"/>
      <c r="D227" s="3"/>
    </row>
    <row r="228" spans="1:4" ht="21.75">
      <c r="A228" s="3"/>
      <c r="B228" s="3"/>
      <c r="C228" s="3"/>
      <c r="D228" s="3"/>
    </row>
    <row r="229" spans="1:4" ht="21.75">
      <c r="A229" s="3"/>
      <c r="B229" s="3"/>
      <c r="C229" s="3"/>
      <c r="D229" s="3"/>
    </row>
    <row r="230" spans="1:4" ht="21.75">
      <c r="A230" s="3"/>
      <c r="B230" s="3"/>
      <c r="C230" s="3"/>
      <c r="D230" s="3"/>
    </row>
    <row r="231" spans="1:4" ht="21.75">
      <c r="A231" s="3"/>
      <c r="B231" s="3"/>
      <c r="C231" s="3"/>
      <c r="D231" s="3"/>
    </row>
    <row r="232" spans="1:4" ht="21.75">
      <c r="A232" s="3"/>
      <c r="B232" s="3"/>
      <c r="C232" s="3"/>
      <c r="D232" s="3"/>
    </row>
    <row r="233" spans="1:4" ht="21.75">
      <c r="A233" s="3"/>
      <c r="B233" s="3"/>
      <c r="C233" s="3"/>
      <c r="D233" s="3"/>
    </row>
    <row r="234" spans="1:4" ht="21.75">
      <c r="A234" s="3"/>
      <c r="B234" s="3"/>
      <c r="C234" s="3"/>
      <c r="D234" s="3"/>
    </row>
    <row r="235" spans="1:4" ht="21.75">
      <c r="A235" s="3"/>
      <c r="B235" s="3"/>
      <c r="C235" s="3"/>
      <c r="D235" s="3"/>
    </row>
    <row r="236" spans="1:4" ht="21.75">
      <c r="A236" s="3"/>
      <c r="B236" s="3"/>
      <c r="C236" s="3"/>
      <c r="D236" s="3"/>
    </row>
    <row r="237" spans="1:4" ht="21.75">
      <c r="A237" s="3"/>
      <c r="B237" s="3"/>
      <c r="C237" s="3"/>
      <c r="D237" s="3"/>
    </row>
    <row r="238" spans="1:4" ht="21.75">
      <c r="A238" s="3"/>
      <c r="B238" s="3"/>
      <c r="C238" s="3"/>
      <c r="D238" s="3"/>
    </row>
    <row r="239" spans="1:4" ht="21.75">
      <c r="A239" s="3"/>
      <c r="B239" s="3"/>
      <c r="C239" s="3"/>
      <c r="D239" s="3"/>
    </row>
    <row r="240" spans="1:4" ht="21.75">
      <c r="A240" s="3"/>
      <c r="B240" s="3"/>
      <c r="C240" s="3"/>
      <c r="D240" s="3"/>
    </row>
    <row r="241" spans="1:4" ht="21.75">
      <c r="A241" s="3"/>
      <c r="B241" s="3"/>
      <c r="C241" s="3"/>
      <c r="D241" s="3"/>
    </row>
    <row r="242" spans="1:4" ht="21.75">
      <c r="A242" s="3"/>
      <c r="B242" s="3"/>
      <c r="C242" s="3"/>
      <c r="D242" s="3"/>
    </row>
    <row r="243" spans="1:4" ht="21.75">
      <c r="A243" s="3"/>
      <c r="B243" s="3"/>
      <c r="C243" s="3"/>
      <c r="D243" s="3"/>
    </row>
    <row r="244" spans="1:4" ht="21.75">
      <c r="A244" s="3"/>
      <c r="B244" s="3"/>
      <c r="C244" s="3"/>
      <c r="D244" s="3"/>
    </row>
    <row r="245" spans="1:4" ht="21.75">
      <c r="A245" s="3"/>
      <c r="B245" s="3"/>
      <c r="C245" s="3"/>
      <c r="D245" s="3"/>
    </row>
    <row r="246" spans="1:4" ht="21.75">
      <c r="A246" s="3"/>
      <c r="B246" s="3"/>
      <c r="C246" s="3"/>
      <c r="D246" s="3"/>
    </row>
    <row r="247" spans="1:4" ht="21.75">
      <c r="A247" s="3"/>
      <c r="B247" s="3"/>
      <c r="C247" s="3"/>
      <c r="D247" s="3"/>
    </row>
    <row r="248" spans="1:4" ht="21.75">
      <c r="A248" s="3"/>
      <c r="B248" s="3"/>
      <c r="C248" s="3"/>
      <c r="D248" s="3"/>
    </row>
    <row r="249" spans="1:4" ht="21.75">
      <c r="A249" s="3"/>
      <c r="B249" s="3"/>
      <c r="C249" s="3"/>
      <c r="D249" s="3"/>
    </row>
    <row r="250" spans="1:4" ht="21.75">
      <c r="A250" s="3"/>
      <c r="B250" s="3"/>
      <c r="C250" s="3"/>
      <c r="D250" s="3"/>
    </row>
    <row r="251" spans="1:4" ht="21.75">
      <c r="A251" s="3"/>
      <c r="B251" s="3"/>
      <c r="C251" s="3"/>
      <c r="D251" s="3"/>
    </row>
    <row r="252" spans="1:4" ht="21.75">
      <c r="A252" s="3"/>
      <c r="B252" s="3"/>
      <c r="C252" s="3"/>
      <c r="D252" s="3"/>
    </row>
    <row r="253" spans="1:4" ht="21.75">
      <c r="A253" s="3"/>
      <c r="B253" s="3"/>
      <c r="C253" s="3"/>
      <c r="D253" s="3"/>
    </row>
    <row r="254" spans="1:4" ht="21.75">
      <c r="A254" s="3"/>
      <c r="B254" s="3"/>
      <c r="C254" s="3"/>
      <c r="D254" s="3"/>
    </row>
    <row r="255" spans="1:4" ht="21.75">
      <c r="A255" s="3"/>
      <c r="B255" s="3"/>
      <c r="C255" s="3"/>
      <c r="D255" s="3"/>
    </row>
    <row r="256" spans="1:4" ht="21.75">
      <c r="A256" s="3"/>
      <c r="B256" s="3"/>
      <c r="C256" s="3"/>
      <c r="D256" s="3"/>
    </row>
    <row r="257" spans="1:4" ht="21.75">
      <c r="A257" s="3"/>
      <c r="B257" s="3"/>
      <c r="C257" s="3"/>
      <c r="D257" s="3"/>
    </row>
    <row r="258" spans="1:4" ht="21.75">
      <c r="A258" s="3"/>
      <c r="B258" s="3"/>
      <c r="C258" s="3"/>
      <c r="D258" s="3"/>
    </row>
    <row r="259" spans="1:4" ht="21.75">
      <c r="A259" s="3"/>
      <c r="B259" s="3"/>
      <c r="C259" s="3"/>
      <c r="D259" s="3"/>
    </row>
    <row r="260" spans="1:4" ht="21.75">
      <c r="A260" s="3"/>
      <c r="B260" s="3"/>
      <c r="C260" s="3"/>
      <c r="D260" s="3"/>
    </row>
    <row r="261" spans="1:4" ht="21.75">
      <c r="A261" s="3"/>
      <c r="B261" s="3"/>
      <c r="C261" s="3"/>
      <c r="D261" s="3"/>
    </row>
    <row r="262" spans="1:4" ht="21.75">
      <c r="A262" s="3"/>
      <c r="B262" s="3"/>
      <c r="C262" s="3"/>
      <c r="D262" s="3"/>
    </row>
    <row r="263" spans="1:4" ht="21.75">
      <c r="A263" s="3"/>
      <c r="B263" s="3"/>
      <c r="C263" s="3"/>
      <c r="D263" s="3"/>
    </row>
    <row r="264" spans="1:4" ht="21.75">
      <c r="A264" s="3"/>
      <c r="B264" s="3"/>
      <c r="C264" s="3"/>
      <c r="D264" s="3"/>
    </row>
    <row r="265" spans="1:4" ht="21.75">
      <c r="A265" s="3"/>
      <c r="B265" s="3"/>
      <c r="C265" s="3"/>
      <c r="D265" s="3"/>
    </row>
    <row r="266" spans="1:4" ht="21.75">
      <c r="A266" s="3"/>
      <c r="B266" s="3"/>
      <c r="C266" s="3"/>
      <c r="D266" s="3"/>
    </row>
    <row r="267" spans="1:4" ht="21.75">
      <c r="A267" s="3"/>
      <c r="B267" s="3"/>
      <c r="C267" s="3"/>
      <c r="D267" s="3"/>
    </row>
    <row r="268" spans="1:4" ht="21.75">
      <c r="A268" s="3"/>
      <c r="B268" s="3"/>
      <c r="C268" s="3"/>
      <c r="D268" s="3"/>
    </row>
    <row r="269" spans="1:4" ht="21.75">
      <c r="A269" s="3"/>
      <c r="B269" s="3"/>
      <c r="C269" s="3"/>
      <c r="D269" s="3"/>
    </row>
    <row r="270" spans="1:4" ht="21.75">
      <c r="A270" s="3"/>
      <c r="B270" s="3"/>
      <c r="C270" s="3"/>
      <c r="D270" s="3"/>
    </row>
    <row r="271" spans="1:4" ht="21.75">
      <c r="A271" s="3"/>
      <c r="B271" s="3"/>
      <c r="C271" s="3"/>
      <c r="D271" s="3"/>
    </row>
    <row r="272" spans="1:4" ht="21.75">
      <c r="A272" s="3"/>
      <c r="B272" s="3"/>
      <c r="C272" s="3"/>
      <c r="D272" s="3"/>
    </row>
    <row r="273" spans="1:4" ht="21.75">
      <c r="A273" s="3"/>
      <c r="B273" s="3"/>
      <c r="C273" s="3"/>
      <c r="D273" s="3"/>
    </row>
    <row r="274" spans="1:4" ht="21.75">
      <c r="A274" s="3"/>
      <c r="B274" s="3"/>
      <c r="C274" s="3"/>
      <c r="D274" s="3"/>
    </row>
    <row r="275" spans="1:4" ht="21.75">
      <c r="A275" s="3"/>
      <c r="B275" s="3"/>
      <c r="C275" s="3"/>
      <c r="D275" s="3"/>
    </row>
    <row r="276" spans="1:4" ht="21.75">
      <c r="A276" s="3"/>
      <c r="B276" s="3"/>
      <c r="C276" s="3"/>
      <c r="D276" s="3"/>
    </row>
    <row r="277" spans="1:4" ht="21.75">
      <c r="A277" s="3"/>
      <c r="B277" s="3"/>
      <c r="C277" s="3"/>
      <c r="D277" s="3"/>
    </row>
    <row r="278" spans="1:4" ht="21.75">
      <c r="A278" s="3"/>
      <c r="B278" s="3"/>
      <c r="C278" s="3"/>
      <c r="D278" s="3"/>
    </row>
    <row r="279" spans="1:4" ht="21.75">
      <c r="A279" s="3"/>
      <c r="B279" s="3"/>
      <c r="C279" s="3"/>
      <c r="D279" s="3"/>
    </row>
    <row r="280" spans="1:4" ht="21.75">
      <c r="A280" s="3"/>
      <c r="B280" s="3"/>
      <c r="C280" s="3"/>
      <c r="D280" s="3"/>
    </row>
    <row r="281" spans="1:4" ht="21.75">
      <c r="A281" s="3"/>
      <c r="B281" s="3"/>
      <c r="C281" s="3"/>
      <c r="D281" s="3"/>
    </row>
    <row r="282" spans="1:4" ht="21.75">
      <c r="A282" s="3"/>
      <c r="B282" s="3"/>
      <c r="C282" s="3"/>
      <c r="D282" s="3"/>
    </row>
    <row r="283" spans="1:4" ht="21.75">
      <c r="A283" s="3"/>
      <c r="B283" s="3"/>
      <c r="C283" s="3"/>
      <c r="D283" s="3"/>
    </row>
    <row r="284" spans="1:4" ht="21.75">
      <c r="A284" s="3"/>
      <c r="B284" s="3"/>
      <c r="C284" s="3"/>
      <c r="D284" s="3"/>
    </row>
    <row r="285" spans="1:4" ht="21.75">
      <c r="A285" s="3"/>
      <c r="B285" s="3"/>
      <c r="C285" s="3"/>
      <c r="D285" s="3"/>
    </row>
    <row r="286" spans="1:4" ht="21.75">
      <c r="A286" s="3"/>
      <c r="B286" s="3"/>
      <c r="C286" s="3"/>
      <c r="D286" s="3"/>
    </row>
    <row r="287" spans="1:4" ht="21.75">
      <c r="A287" s="3"/>
      <c r="B287" s="3"/>
      <c r="C287" s="3"/>
      <c r="D287" s="3"/>
    </row>
    <row r="288" spans="1:4" ht="21.75">
      <c r="A288" s="3"/>
      <c r="B288" s="3"/>
      <c r="C288" s="3"/>
      <c r="D288" s="3"/>
    </row>
    <row r="289" spans="1:4" ht="21.75">
      <c r="A289" s="3"/>
      <c r="B289" s="3"/>
      <c r="C289" s="3"/>
      <c r="D289" s="3"/>
    </row>
    <row r="290" spans="1:4" ht="21.75">
      <c r="A290" s="3"/>
      <c r="B290" s="3"/>
      <c r="C290" s="3"/>
      <c r="D290" s="3"/>
    </row>
    <row r="291" spans="1:4" ht="21.75">
      <c r="A291" s="3"/>
      <c r="B291" s="3"/>
      <c r="C291" s="3"/>
      <c r="D291" s="3"/>
    </row>
    <row r="292" spans="1:4" ht="21.75">
      <c r="A292" s="3"/>
      <c r="B292" s="3"/>
      <c r="C292" s="3"/>
      <c r="D292" s="3"/>
    </row>
    <row r="293" spans="1:4" ht="21.75">
      <c r="A293" s="3"/>
      <c r="B293" s="3"/>
      <c r="C293" s="3"/>
      <c r="D293" s="3"/>
    </row>
    <row r="294" spans="1:4" ht="21.75">
      <c r="A294" s="3"/>
      <c r="B294" s="3"/>
      <c r="C294" s="3"/>
      <c r="D294" s="3"/>
    </row>
    <row r="295" spans="1:4" ht="21.75">
      <c r="A295" s="3"/>
      <c r="B295" s="3"/>
      <c r="C295" s="3"/>
      <c r="D295" s="3"/>
    </row>
    <row r="296" spans="1:4" ht="21.75">
      <c r="A296" s="3"/>
      <c r="B296" s="3"/>
      <c r="C296" s="3"/>
      <c r="D296" s="3"/>
    </row>
    <row r="297" spans="1:4" ht="21.75">
      <c r="A297" s="3"/>
      <c r="B297" s="3"/>
      <c r="C297" s="3"/>
      <c r="D297" s="3"/>
    </row>
    <row r="298" spans="1:4" ht="21.75">
      <c r="A298" s="3"/>
      <c r="B298" s="3"/>
      <c r="C298" s="3"/>
      <c r="D298" s="3"/>
    </row>
    <row r="299" spans="1:4" ht="21.75">
      <c r="A299" s="3"/>
      <c r="B299" s="3"/>
      <c r="C299" s="3"/>
      <c r="D299" s="3"/>
    </row>
    <row r="300" spans="1:4" ht="21.75">
      <c r="A300" s="3"/>
      <c r="B300" s="3"/>
      <c r="C300" s="3"/>
      <c r="D300" s="3"/>
    </row>
    <row r="301" spans="1:4" ht="21.75">
      <c r="A301" s="3"/>
      <c r="B301" s="3"/>
      <c r="C301" s="3"/>
      <c r="D301" s="3"/>
    </row>
    <row r="302" spans="1:4" ht="21.75">
      <c r="A302" s="3"/>
      <c r="B302" s="3"/>
      <c r="C302" s="3"/>
      <c r="D302" s="3"/>
    </row>
    <row r="303" spans="1:4" ht="21.75">
      <c r="A303" s="3"/>
      <c r="B303" s="3"/>
      <c r="C303" s="3"/>
      <c r="D303" s="3"/>
    </row>
    <row r="304" spans="1:4" ht="21.75">
      <c r="A304" s="3"/>
      <c r="B304" s="3"/>
      <c r="C304" s="3"/>
      <c r="D304" s="3"/>
    </row>
    <row r="305" spans="1:4" ht="21.75">
      <c r="A305" s="3"/>
      <c r="B305" s="3"/>
      <c r="C305" s="3"/>
      <c r="D305" s="3"/>
    </row>
    <row r="306" spans="1:4" ht="21.75">
      <c r="A306" s="3"/>
      <c r="B306" s="3"/>
      <c r="C306" s="3"/>
      <c r="D306" s="3"/>
    </row>
    <row r="307" spans="1:4" ht="21.75">
      <c r="A307" s="3"/>
      <c r="B307" s="3"/>
      <c r="C307" s="3"/>
      <c r="D307" s="3"/>
    </row>
    <row r="308" spans="1:4" ht="21.75">
      <c r="A308" s="3"/>
      <c r="B308" s="3"/>
      <c r="C308" s="3"/>
      <c r="D308" s="3"/>
    </row>
    <row r="309" spans="1:4" ht="21.75">
      <c r="A309" s="3"/>
      <c r="B309" s="3"/>
      <c r="C309" s="3"/>
      <c r="D309" s="3"/>
    </row>
    <row r="310" spans="1:4" ht="21.75">
      <c r="A310" s="3"/>
      <c r="B310" s="3"/>
      <c r="C310" s="3"/>
      <c r="D310" s="3"/>
    </row>
    <row r="311" spans="1:4" ht="21.75">
      <c r="A311" s="3"/>
      <c r="B311" s="3"/>
      <c r="C311" s="3"/>
      <c r="D311" s="3"/>
    </row>
    <row r="312" spans="1:4" ht="21.75">
      <c r="A312" s="3"/>
      <c r="B312" s="3"/>
      <c r="C312" s="3"/>
      <c r="D312" s="3"/>
    </row>
    <row r="313" spans="1:4" ht="21.75">
      <c r="A313" s="3"/>
      <c r="B313" s="3"/>
      <c r="C313" s="3"/>
      <c r="D313" s="3"/>
    </row>
    <row r="314" spans="1:4" ht="21.75">
      <c r="A314" s="3"/>
      <c r="B314" s="3"/>
      <c r="C314" s="3"/>
      <c r="D314" s="3"/>
    </row>
    <row r="315" spans="1:4" ht="21.75">
      <c r="A315" s="3"/>
      <c r="B315" s="3"/>
      <c r="C315" s="3"/>
      <c r="D315" s="3"/>
    </row>
    <row r="316" spans="1:4" ht="21.75">
      <c r="A316" s="3"/>
      <c r="B316" s="3"/>
      <c r="C316" s="3"/>
      <c r="D316" s="3"/>
    </row>
    <row r="317" spans="1:4" ht="21.75">
      <c r="A317" s="3"/>
      <c r="B317" s="3"/>
      <c r="C317" s="3"/>
      <c r="D317" s="3"/>
    </row>
    <row r="318" spans="1:4" ht="21.75">
      <c r="A318" s="3"/>
      <c r="B318" s="3"/>
      <c r="C318" s="3"/>
      <c r="D318" s="3"/>
    </row>
    <row r="319" spans="1:4" ht="21.75">
      <c r="A319" s="3"/>
      <c r="B319" s="3"/>
      <c r="C319" s="3"/>
      <c r="D319" s="3"/>
    </row>
    <row r="320" spans="1:4" ht="21.75">
      <c r="A320" s="3"/>
      <c r="B320" s="3"/>
      <c r="C320" s="3"/>
      <c r="D320" s="3"/>
    </row>
    <row r="321" spans="1:4" ht="21.75">
      <c r="A321" s="3"/>
      <c r="B321" s="3"/>
      <c r="C321" s="3"/>
      <c r="D321" s="3"/>
    </row>
    <row r="322" spans="1:4" ht="21.75">
      <c r="A322" s="3"/>
      <c r="B322" s="3"/>
      <c r="C322" s="3"/>
      <c r="D322" s="3"/>
    </row>
    <row r="323" spans="1:4" ht="21.75">
      <c r="A323" s="3"/>
      <c r="B323" s="3"/>
      <c r="C323" s="3"/>
      <c r="D323" s="3"/>
    </row>
    <row r="324" spans="1:4" ht="21.75">
      <c r="A324" s="3"/>
      <c r="B324" s="3"/>
      <c r="C324" s="3"/>
      <c r="D324" s="3"/>
    </row>
    <row r="325" spans="1:4" ht="21.75">
      <c r="A325" s="3"/>
      <c r="B325" s="3"/>
      <c r="C325" s="3"/>
      <c r="D325" s="3"/>
    </row>
    <row r="326" spans="1:4" ht="21.75">
      <c r="A326" s="3"/>
      <c r="B326" s="3"/>
      <c r="C326" s="3"/>
      <c r="D326" s="3"/>
    </row>
    <row r="327" spans="1:4" ht="21.75">
      <c r="A327" s="3"/>
      <c r="B327" s="3"/>
      <c r="C327" s="3"/>
      <c r="D327" s="3"/>
    </row>
    <row r="328" spans="1:4" ht="21.75">
      <c r="A328" s="3"/>
      <c r="B328" s="3"/>
      <c r="C328" s="3"/>
      <c r="D328" s="3"/>
    </row>
    <row r="329" spans="1:4" ht="21.75">
      <c r="A329" s="3"/>
      <c r="B329" s="3"/>
      <c r="C329" s="3"/>
      <c r="D329" s="3"/>
    </row>
    <row r="330" spans="1:4" ht="21.75">
      <c r="A330" s="3"/>
      <c r="B330" s="3"/>
      <c r="C330" s="3"/>
      <c r="D330" s="3"/>
    </row>
    <row r="331" spans="1:4" ht="21.75">
      <c r="A331" s="3"/>
      <c r="B331" s="3"/>
      <c r="C331" s="3"/>
      <c r="D331" s="3"/>
    </row>
    <row r="332" spans="1:4" ht="21.75">
      <c r="A332" s="3"/>
      <c r="B332" s="3"/>
      <c r="C332" s="3"/>
      <c r="D332" s="3"/>
    </row>
    <row r="333" spans="1:4" ht="21.75">
      <c r="A333" s="3"/>
      <c r="B333" s="3"/>
      <c r="C333" s="3"/>
      <c r="D333" s="3"/>
    </row>
    <row r="334" spans="1:4" ht="21.75">
      <c r="A334" s="3"/>
      <c r="B334" s="3"/>
      <c r="C334" s="3"/>
      <c r="D334" s="3"/>
    </row>
    <row r="335" spans="1:4" ht="21.75">
      <c r="A335" s="3"/>
      <c r="B335" s="3"/>
      <c r="C335" s="3"/>
      <c r="D335" s="3"/>
    </row>
    <row r="336" spans="1:4" ht="21.75">
      <c r="A336" s="3"/>
      <c r="B336" s="3"/>
      <c r="C336" s="3"/>
      <c r="D336" s="3"/>
    </row>
    <row r="337" spans="1:4" ht="21.75">
      <c r="A337" s="3"/>
      <c r="B337" s="3"/>
      <c r="C337" s="3"/>
      <c r="D337" s="3"/>
    </row>
    <row r="338" spans="1:4" ht="21.75">
      <c r="A338" s="3"/>
      <c r="B338" s="3"/>
      <c r="C338" s="3"/>
      <c r="D338" s="3"/>
    </row>
    <row r="339" spans="1:4" ht="21.75">
      <c r="A339" s="3"/>
      <c r="B339" s="3"/>
      <c r="C339" s="3"/>
      <c r="D339" s="3"/>
    </row>
    <row r="340" spans="1:4" ht="21.75">
      <c r="A340" s="3"/>
      <c r="B340" s="3"/>
      <c r="C340" s="3"/>
      <c r="D340" s="3"/>
    </row>
    <row r="341" spans="1:4" ht="21.75">
      <c r="A341" s="3"/>
      <c r="B341" s="3"/>
      <c r="C341" s="3"/>
      <c r="D341" s="3"/>
    </row>
    <row r="342" spans="1:4" ht="21.75">
      <c r="A342" s="3"/>
      <c r="B342" s="3"/>
      <c r="C342" s="3"/>
      <c r="D342" s="3"/>
    </row>
    <row r="343" spans="1:4" ht="21.75">
      <c r="A343" s="3"/>
      <c r="B343" s="3"/>
      <c r="C343" s="3"/>
      <c r="D343" s="3"/>
    </row>
    <row r="344" spans="1:4" ht="21.75">
      <c r="A344" s="3"/>
      <c r="B344" s="3"/>
      <c r="C344" s="3"/>
      <c r="D344" s="3"/>
    </row>
    <row r="345" spans="1:4" ht="21.75">
      <c r="A345" s="3"/>
      <c r="B345" s="3"/>
      <c r="C345" s="3"/>
      <c r="D345" s="3"/>
    </row>
    <row r="346" spans="1:4" ht="21.75">
      <c r="A346" s="3"/>
      <c r="B346" s="3"/>
      <c r="C346" s="3"/>
      <c r="D346" s="3"/>
    </row>
    <row r="347" spans="1:4" ht="21.75">
      <c r="A347" s="3"/>
      <c r="B347" s="3"/>
      <c r="C347" s="3"/>
      <c r="D347" s="3"/>
    </row>
    <row r="348" spans="1:4" ht="21.75">
      <c r="A348" s="3"/>
      <c r="B348" s="3"/>
      <c r="C348" s="3"/>
      <c r="D348" s="3"/>
    </row>
    <row r="349" spans="1:4" ht="21.75">
      <c r="A349" s="3"/>
      <c r="B349" s="3"/>
      <c r="C349" s="3"/>
      <c r="D349" s="3"/>
    </row>
    <row r="350" spans="1:4" ht="21.75">
      <c r="A350" s="3"/>
      <c r="B350" s="3"/>
      <c r="C350" s="3"/>
      <c r="D350" s="3"/>
    </row>
    <row r="351" spans="1:4" ht="21.75">
      <c r="A351" s="3"/>
      <c r="B351" s="3"/>
      <c r="C351" s="3"/>
      <c r="D351" s="3"/>
    </row>
    <row r="352" spans="1:4" ht="21.75">
      <c r="A352" s="3"/>
      <c r="B352" s="3"/>
      <c r="C352" s="3"/>
      <c r="D352" s="3"/>
    </row>
    <row r="353" spans="1:4" ht="21.75">
      <c r="A353" s="3"/>
      <c r="B353" s="3"/>
      <c r="C353" s="3"/>
      <c r="D353" s="3"/>
    </row>
    <row r="354" spans="1:4" ht="21.75">
      <c r="A354" s="3"/>
      <c r="B354" s="3"/>
      <c r="C354" s="3"/>
      <c r="D354" s="3"/>
    </row>
    <row r="355" spans="1:4" ht="21.75">
      <c r="A355" s="3"/>
      <c r="B355" s="3"/>
      <c r="C355" s="3"/>
      <c r="D355" s="3"/>
    </row>
    <row r="356" spans="1:4" ht="21.75">
      <c r="A356" s="3"/>
      <c r="B356" s="3"/>
      <c r="C356" s="3"/>
      <c r="D356" s="3"/>
    </row>
    <row r="357" spans="1:4" ht="21.75">
      <c r="A357" s="3"/>
      <c r="B357" s="3"/>
      <c r="C357" s="3"/>
      <c r="D357" s="3"/>
    </row>
    <row r="358" spans="1:4" ht="21.75">
      <c r="A358" s="3"/>
      <c r="B358" s="3"/>
      <c r="C358" s="3"/>
      <c r="D358" s="3"/>
    </row>
    <row r="359" spans="1:4" ht="21.75">
      <c r="A359" s="3"/>
      <c r="B359" s="3"/>
      <c r="C359" s="3"/>
      <c r="D359" s="3"/>
    </row>
    <row r="360" spans="1:4" ht="21.75">
      <c r="A360" s="3"/>
      <c r="B360" s="3"/>
      <c r="C360" s="3"/>
      <c r="D360" s="3"/>
    </row>
    <row r="361" spans="1:4" ht="21.75">
      <c r="A361" s="3"/>
      <c r="B361" s="3"/>
      <c r="C361" s="3"/>
      <c r="D361" s="3"/>
    </row>
    <row r="362" spans="1:4" ht="21.75">
      <c r="A362" s="3"/>
      <c r="B362" s="3"/>
      <c r="C362" s="3"/>
      <c r="D362" s="3"/>
    </row>
    <row r="363" spans="1:4" ht="21.75">
      <c r="A363" s="3"/>
      <c r="B363" s="3"/>
      <c r="C363" s="3"/>
      <c r="D363" s="3"/>
    </row>
    <row r="364" spans="1:4" ht="21.75">
      <c r="A364" s="3"/>
      <c r="B364" s="3"/>
      <c r="C364" s="3"/>
      <c r="D364" s="3"/>
    </row>
    <row r="365" spans="1:4" ht="21.75">
      <c r="A365" s="3"/>
      <c r="B365" s="3"/>
      <c r="C365" s="3"/>
      <c r="D365" s="3"/>
    </row>
    <row r="366" spans="1:4" ht="21.75">
      <c r="A366" s="3"/>
      <c r="B366" s="3"/>
      <c r="C366" s="3"/>
      <c r="D366" s="3"/>
    </row>
    <row r="367" spans="1:4" ht="21.75">
      <c r="A367" s="3"/>
      <c r="B367" s="3"/>
      <c r="C367" s="3"/>
      <c r="D367" s="3"/>
    </row>
    <row r="368" spans="1:4" ht="21.75">
      <c r="A368" s="3"/>
      <c r="B368" s="3"/>
      <c r="C368" s="3"/>
      <c r="D368" s="3"/>
    </row>
    <row r="369" spans="1:4" ht="21.75">
      <c r="A369" s="3"/>
      <c r="B369" s="3"/>
      <c r="C369" s="3"/>
      <c r="D369" s="3"/>
    </row>
    <row r="370" spans="1:4" ht="21.75">
      <c r="A370" s="3"/>
      <c r="B370" s="3"/>
      <c r="C370" s="3"/>
      <c r="D370" s="3"/>
    </row>
    <row r="371" spans="1:4" ht="21.75">
      <c r="A371" s="3"/>
      <c r="B371" s="3"/>
      <c r="C371" s="3"/>
      <c r="D371" s="3"/>
    </row>
    <row r="372" spans="1:4" ht="21.75">
      <c r="A372" s="3"/>
      <c r="B372" s="3"/>
      <c r="C372" s="3"/>
      <c r="D372" s="3"/>
    </row>
    <row r="373" spans="1:4" ht="21.75">
      <c r="A373" s="3"/>
      <c r="B373" s="3"/>
      <c r="C373" s="3"/>
      <c r="D373" s="3"/>
    </row>
    <row r="374" spans="1:4" ht="21.75">
      <c r="A374" s="3"/>
      <c r="B374" s="3"/>
      <c r="C374" s="3"/>
      <c r="D374" s="3"/>
    </row>
    <row r="375" spans="1:4" ht="21.75">
      <c r="A375" s="3"/>
      <c r="B375" s="3"/>
      <c r="C375" s="3"/>
      <c r="D375" s="3"/>
    </row>
    <row r="376" spans="1:4" ht="21.75">
      <c r="A376" s="3"/>
      <c r="B376" s="3"/>
      <c r="C376" s="3"/>
      <c r="D376" s="3"/>
    </row>
    <row r="377" spans="1:4" ht="21.75">
      <c r="A377" s="3"/>
      <c r="B377" s="3"/>
      <c r="C377" s="3"/>
      <c r="D377" s="3"/>
    </row>
    <row r="378" spans="1:4" ht="21.75">
      <c r="A378" s="3"/>
      <c r="B378" s="3"/>
      <c r="C378" s="3"/>
      <c r="D378" s="3"/>
    </row>
    <row r="379" spans="1:4" ht="21.75">
      <c r="A379" s="3"/>
      <c r="B379" s="3"/>
      <c r="C379" s="3"/>
      <c r="D379" s="3"/>
    </row>
    <row r="380" spans="1:4" ht="21.75">
      <c r="A380" s="3"/>
      <c r="B380" s="3"/>
      <c r="C380" s="3"/>
      <c r="D380" s="3"/>
    </row>
    <row r="381" spans="1:4" ht="21.75">
      <c r="A381" s="3"/>
      <c r="B381" s="3"/>
      <c r="C381" s="3"/>
      <c r="D381" s="3"/>
    </row>
    <row r="382" spans="1:4" ht="21.75">
      <c r="A382" s="3"/>
      <c r="B382" s="3"/>
      <c r="C382" s="3"/>
      <c r="D382" s="3"/>
    </row>
    <row r="383" spans="1:4" ht="21.75">
      <c r="A383" s="3"/>
      <c r="B383" s="3"/>
      <c r="C383" s="3"/>
      <c r="D383" s="3"/>
    </row>
    <row r="384" spans="1:4" ht="21.75">
      <c r="A384" s="3"/>
      <c r="B384" s="3"/>
      <c r="C384" s="3"/>
      <c r="D384" s="3"/>
    </row>
    <row r="385" spans="1:4" ht="21.75">
      <c r="A385" s="3"/>
      <c r="B385" s="3"/>
      <c r="C385" s="3"/>
      <c r="D385" s="3"/>
    </row>
    <row r="386" spans="1:4" ht="21.75">
      <c r="A386" s="3"/>
      <c r="B386" s="3"/>
      <c r="C386" s="3"/>
      <c r="D386" s="3"/>
    </row>
    <row r="387" spans="1:4" ht="21.75">
      <c r="A387" s="3"/>
      <c r="B387" s="3"/>
      <c r="C387" s="3"/>
      <c r="D387" s="3"/>
    </row>
    <row r="388" spans="1:4" ht="21.75">
      <c r="A388" s="3"/>
      <c r="B388" s="3"/>
      <c r="C388" s="3"/>
      <c r="D388" s="3"/>
    </row>
    <row r="389" spans="1:4" ht="21.75">
      <c r="A389" s="3"/>
      <c r="B389" s="3"/>
      <c r="C389" s="3"/>
      <c r="D389" s="3"/>
    </row>
    <row r="390" spans="1:4" ht="21.75">
      <c r="A390" s="3"/>
      <c r="B390" s="3"/>
      <c r="C390" s="3"/>
      <c r="D390" s="3"/>
    </row>
    <row r="391" spans="1:4" ht="21.75">
      <c r="A391" s="3"/>
      <c r="B391" s="3"/>
      <c r="C391" s="3"/>
      <c r="D391" s="3"/>
    </row>
    <row r="392" spans="1:4" ht="21.75">
      <c r="A392" s="3"/>
      <c r="B392" s="3"/>
      <c r="C392" s="3"/>
      <c r="D392" s="3"/>
    </row>
    <row r="393" spans="1:4" ht="21.75">
      <c r="A393" s="3"/>
      <c r="B393" s="3"/>
      <c r="C393" s="3"/>
      <c r="D393" s="3"/>
    </row>
    <row r="394" spans="1:4" ht="21.75">
      <c r="A394" s="3"/>
      <c r="B394" s="3"/>
      <c r="C394" s="3"/>
      <c r="D394" s="3"/>
    </row>
    <row r="395" spans="1:4" ht="21.75">
      <c r="A395" s="3"/>
      <c r="B395" s="3"/>
      <c r="C395" s="3"/>
      <c r="D395" s="3"/>
    </row>
    <row r="396" spans="1:4" ht="21.75">
      <c r="A396" s="3"/>
      <c r="B396" s="3"/>
      <c r="C396" s="3"/>
      <c r="D396" s="3"/>
    </row>
    <row r="397" spans="1:4" ht="21.75">
      <c r="A397" s="3"/>
      <c r="B397" s="3"/>
      <c r="C397" s="3"/>
      <c r="D397" s="3"/>
    </row>
    <row r="398" spans="1:4" ht="21.75">
      <c r="A398" s="3"/>
      <c r="B398" s="3"/>
      <c r="C398" s="3"/>
      <c r="D398" s="3"/>
    </row>
    <row r="399" spans="1:4" ht="21.75">
      <c r="A399" s="3"/>
      <c r="B399" s="3"/>
      <c r="C399" s="3"/>
      <c r="D399" s="3"/>
    </row>
    <row r="400" spans="1:4" ht="21.75">
      <c r="A400" s="3"/>
      <c r="B400" s="3"/>
      <c r="C400" s="3"/>
      <c r="D400" s="3"/>
    </row>
    <row r="401" spans="1:4" ht="21.75">
      <c r="A401" s="3"/>
      <c r="B401" s="3"/>
      <c r="C401" s="3"/>
      <c r="D401" s="3"/>
    </row>
    <row r="402" spans="1:4" ht="21.75">
      <c r="A402" s="3"/>
      <c r="B402" s="3"/>
      <c r="C402" s="3"/>
      <c r="D402" s="3"/>
    </row>
    <row r="403" spans="1:4" ht="21.75">
      <c r="A403" s="3"/>
      <c r="B403" s="3"/>
      <c r="C403" s="3"/>
      <c r="D403" s="3"/>
    </row>
    <row r="404" spans="1:4" ht="21.75">
      <c r="A404" s="3"/>
      <c r="B404" s="3"/>
      <c r="C404" s="3"/>
      <c r="D404" s="3"/>
    </row>
    <row r="405" spans="1:4" ht="21.75">
      <c r="A405" s="3"/>
      <c r="B405" s="3"/>
      <c r="C405" s="3"/>
      <c r="D405" s="3"/>
    </row>
    <row r="406" spans="1:4" ht="21.75">
      <c r="A406" s="3"/>
      <c r="B406" s="3"/>
      <c r="C406" s="3"/>
      <c r="D406" s="3"/>
    </row>
    <row r="407" spans="1:4" ht="21.75">
      <c r="A407" s="3"/>
      <c r="B407" s="3"/>
      <c r="C407" s="3"/>
      <c r="D407" s="3"/>
    </row>
    <row r="408" spans="1:4" ht="21.75">
      <c r="A408" s="3"/>
      <c r="B408" s="3"/>
      <c r="C408" s="3"/>
      <c r="D408" s="3"/>
    </row>
    <row r="409" spans="1:4" ht="21.75">
      <c r="A409" s="3"/>
      <c r="B409" s="3"/>
      <c r="C409" s="3"/>
      <c r="D409" s="3"/>
    </row>
    <row r="410" spans="1:4" ht="21.75">
      <c r="A410" s="3"/>
      <c r="B410" s="3"/>
      <c r="C410" s="3"/>
      <c r="D410" s="3"/>
    </row>
    <row r="411" spans="1:4" ht="21.75">
      <c r="A411" s="3"/>
      <c r="B411" s="3"/>
      <c r="C411" s="3"/>
      <c r="D411" s="3"/>
    </row>
    <row r="412" spans="1:4" ht="21.75">
      <c r="A412" s="3"/>
      <c r="B412" s="3"/>
      <c r="C412" s="3"/>
      <c r="D412" s="3"/>
    </row>
    <row r="413" spans="1:4" ht="21.75">
      <c r="A413" s="3"/>
      <c r="B413" s="3"/>
      <c r="C413" s="3"/>
      <c r="D413" s="3"/>
    </row>
    <row r="414" spans="1:4" ht="21.75">
      <c r="A414" s="3"/>
      <c r="B414" s="3"/>
      <c r="C414" s="3"/>
      <c r="D414" s="3"/>
    </row>
    <row r="415" spans="1:4" ht="21.75">
      <c r="A415" s="3"/>
      <c r="B415" s="3"/>
      <c r="C415" s="3"/>
      <c r="D415" s="3"/>
    </row>
    <row r="416" spans="1:4" ht="21.75">
      <c r="A416" s="3"/>
      <c r="B416" s="3"/>
      <c r="C416" s="3"/>
      <c r="D416" s="3"/>
    </row>
    <row r="417" spans="1:4" ht="21.75">
      <c r="A417" s="3"/>
      <c r="B417" s="3"/>
      <c r="C417" s="3"/>
      <c r="D417" s="3"/>
    </row>
    <row r="418" spans="1:4" ht="21.75">
      <c r="A418" s="3"/>
      <c r="B418" s="3"/>
      <c r="C418" s="3"/>
      <c r="D418" s="3"/>
    </row>
    <row r="419" spans="1:4" ht="21.75">
      <c r="A419" s="3"/>
      <c r="B419" s="3"/>
      <c r="C419" s="3"/>
      <c r="D419" s="3"/>
    </row>
    <row r="420" spans="1:4" ht="21.75">
      <c r="A420" s="3"/>
      <c r="B420" s="3"/>
      <c r="C420" s="3"/>
      <c r="D420" s="3"/>
    </row>
    <row r="421" spans="1:4" ht="21.75">
      <c r="A421" s="3"/>
      <c r="B421" s="3"/>
      <c r="C421" s="3"/>
      <c r="D421" s="3"/>
    </row>
    <row r="422" spans="1:4" ht="21.75">
      <c r="A422" s="3"/>
      <c r="B422" s="3"/>
      <c r="C422" s="3"/>
      <c r="D422" s="3"/>
    </row>
    <row r="423" spans="1:4" ht="21.75">
      <c r="A423" s="3"/>
      <c r="B423" s="3"/>
      <c r="C423" s="3"/>
      <c r="D423" s="3"/>
    </row>
    <row r="424" spans="1:4" ht="21.75">
      <c r="A424" s="3"/>
      <c r="B424" s="3"/>
      <c r="C424" s="3"/>
      <c r="D424" s="3"/>
    </row>
    <row r="425" spans="1:4" ht="21.75">
      <c r="A425" s="3"/>
      <c r="B425" s="3"/>
      <c r="C425" s="3"/>
      <c r="D425" s="3"/>
    </row>
    <row r="426" spans="1:4" ht="21.75">
      <c r="A426" s="3"/>
      <c r="B426" s="3"/>
      <c r="C426" s="3"/>
      <c r="D426" s="3"/>
    </row>
    <row r="427" spans="1:4" ht="21.75">
      <c r="A427" s="3"/>
      <c r="B427" s="3"/>
      <c r="C427" s="3"/>
      <c r="D427" s="3"/>
    </row>
    <row r="428" spans="1:4" ht="21.75">
      <c r="A428" s="3"/>
      <c r="B428" s="3"/>
      <c r="C428" s="3"/>
      <c r="D428" s="3"/>
    </row>
    <row r="429" spans="1:4" ht="21.75">
      <c r="A429" s="3"/>
      <c r="B429" s="3"/>
      <c r="C429" s="3"/>
      <c r="D429" s="3"/>
    </row>
    <row r="430" spans="1:4" ht="21.75">
      <c r="A430" s="3"/>
      <c r="B430" s="3"/>
      <c r="C430" s="3"/>
      <c r="D430" s="3"/>
    </row>
    <row r="431" spans="1:4" ht="21.75">
      <c r="A431" s="3"/>
      <c r="B431" s="3"/>
      <c r="C431" s="3"/>
      <c r="D431" s="3"/>
    </row>
    <row r="432" spans="1:4" ht="21.75">
      <c r="A432" s="3"/>
      <c r="B432" s="3"/>
      <c r="C432" s="3"/>
      <c r="D432" s="3"/>
    </row>
    <row r="433" spans="1:4" ht="21.75">
      <c r="A433" s="3"/>
      <c r="B433" s="3"/>
      <c r="C433" s="3"/>
      <c r="D433" s="3"/>
    </row>
    <row r="434" spans="1:4" ht="21.75">
      <c r="A434" s="3"/>
      <c r="B434" s="3"/>
      <c r="C434" s="3"/>
      <c r="D434" s="3"/>
    </row>
    <row r="435" spans="1:4" ht="21.75">
      <c r="A435" s="3"/>
      <c r="B435" s="3"/>
      <c r="C435" s="3"/>
      <c r="D435" s="3"/>
    </row>
    <row r="436" spans="1:4" ht="21.75">
      <c r="A436" s="3"/>
      <c r="B436" s="3"/>
      <c r="C436" s="3"/>
      <c r="D436" s="3"/>
    </row>
    <row r="437" spans="1:4" ht="21.75">
      <c r="A437" s="3"/>
      <c r="B437" s="3"/>
      <c r="C437" s="3"/>
      <c r="D437" s="3"/>
    </row>
    <row r="438" spans="1:4" ht="21.75">
      <c r="A438" s="3"/>
      <c r="B438" s="3"/>
      <c r="C438" s="3"/>
      <c r="D438" s="3"/>
    </row>
    <row r="439" spans="1:4" ht="21.75">
      <c r="A439" s="3"/>
      <c r="B439" s="3"/>
      <c r="C439" s="3"/>
      <c r="D439" s="3"/>
    </row>
    <row r="440" spans="1:4" ht="21.75">
      <c r="A440" s="3"/>
      <c r="B440" s="3"/>
      <c r="C440" s="3"/>
      <c r="D440" s="3"/>
    </row>
    <row r="441" spans="1:4" ht="21.75">
      <c r="A441" s="3"/>
      <c r="B441" s="3"/>
      <c r="C441" s="3"/>
      <c r="D441" s="3"/>
    </row>
    <row r="442" spans="1:4" ht="21.75">
      <c r="A442" s="3"/>
      <c r="B442" s="3"/>
      <c r="C442" s="3"/>
      <c r="D442" s="3"/>
    </row>
    <row r="443" spans="1:4" ht="21.75">
      <c r="A443" s="3"/>
      <c r="B443" s="3"/>
      <c r="C443" s="3"/>
      <c r="D443" s="3"/>
    </row>
    <row r="444" spans="1:4" ht="21.75">
      <c r="A444" s="3"/>
      <c r="B444" s="3"/>
      <c r="C444" s="3"/>
      <c r="D444" s="3"/>
    </row>
    <row r="445" spans="1:4" ht="21.75">
      <c r="A445" s="3"/>
      <c r="B445" s="3"/>
      <c r="C445" s="3"/>
      <c r="D445" s="3"/>
    </row>
    <row r="446" spans="1:4" ht="21.75">
      <c r="A446" s="3"/>
      <c r="B446" s="3"/>
      <c r="C446" s="3"/>
      <c r="D446" s="3"/>
    </row>
    <row r="447" spans="1:4" ht="21.75">
      <c r="A447" s="3"/>
      <c r="B447" s="3"/>
      <c r="C447" s="3"/>
      <c r="D447" s="3"/>
    </row>
    <row r="448" spans="1:4" ht="21.75">
      <c r="A448" s="3"/>
      <c r="B448" s="3"/>
      <c r="C448" s="3"/>
      <c r="D448" s="3"/>
    </row>
    <row r="449" spans="1:4" ht="21.75">
      <c r="A449" s="3"/>
      <c r="B449" s="3"/>
      <c r="C449" s="3"/>
      <c r="D449" s="3"/>
    </row>
    <row r="450" spans="1:4" ht="21.75">
      <c r="A450" s="3"/>
      <c r="B450" s="3"/>
      <c r="C450" s="3"/>
      <c r="D450" s="3"/>
    </row>
    <row r="451" spans="1:4" ht="21.75">
      <c r="A451" s="3"/>
      <c r="B451" s="3"/>
      <c r="C451" s="3"/>
      <c r="D451" s="3"/>
    </row>
    <row r="452" spans="1:4" ht="21.75">
      <c r="A452" s="3"/>
      <c r="B452" s="3"/>
      <c r="C452" s="3"/>
      <c r="D452" s="3"/>
    </row>
    <row r="453" spans="1:4" ht="21.75">
      <c r="A453" s="3"/>
      <c r="B453" s="3"/>
      <c r="C453" s="3"/>
      <c r="D453" s="3"/>
    </row>
    <row r="454" spans="1:4" ht="21.75">
      <c r="A454" s="3"/>
      <c r="B454" s="3"/>
      <c r="C454" s="3"/>
      <c r="D454" s="3"/>
    </row>
    <row r="455" spans="1:4" ht="21.75">
      <c r="A455" s="3"/>
      <c r="B455" s="3"/>
      <c r="C455" s="3"/>
      <c r="D455" s="3"/>
    </row>
    <row r="456" spans="1:4" ht="21.75">
      <c r="A456" s="3"/>
      <c r="B456" s="3"/>
      <c r="C456" s="3"/>
      <c r="D456" s="3"/>
    </row>
    <row r="457" spans="1:4" ht="21.75">
      <c r="A457" s="3"/>
      <c r="B457" s="3"/>
      <c r="C457" s="3"/>
      <c r="D457" s="3"/>
    </row>
    <row r="458" spans="1:4" ht="21.75">
      <c r="A458" s="3"/>
      <c r="B458" s="3"/>
      <c r="C458" s="3"/>
      <c r="D458" s="3"/>
    </row>
    <row r="459" spans="1:4" ht="21.75">
      <c r="A459" s="3"/>
      <c r="B459" s="3"/>
      <c r="C459" s="3"/>
      <c r="D459" s="3"/>
    </row>
    <row r="460" spans="1:4" ht="21.75">
      <c r="A460" s="3"/>
      <c r="B460" s="3"/>
      <c r="C460" s="3"/>
      <c r="D460" s="3"/>
    </row>
    <row r="461" spans="1:4" ht="21.75">
      <c r="A461" s="3"/>
      <c r="B461" s="3"/>
      <c r="C461" s="3"/>
      <c r="D461" s="3"/>
    </row>
    <row r="462" spans="1:4" ht="21.75">
      <c r="A462" s="3"/>
      <c r="B462" s="3"/>
      <c r="C462" s="3"/>
      <c r="D462" s="3"/>
    </row>
    <row r="463" spans="1:4" ht="21.75">
      <c r="A463" s="3"/>
      <c r="B463" s="3"/>
      <c r="C463" s="3"/>
      <c r="D463" s="3"/>
    </row>
    <row r="464" spans="1:4" ht="21.75">
      <c r="A464" s="3"/>
      <c r="B464" s="3"/>
      <c r="C464" s="3"/>
      <c r="D464" s="3"/>
    </row>
    <row r="465" spans="1:4" ht="21.75">
      <c r="A465" s="3"/>
      <c r="B465" s="3"/>
      <c r="C465" s="3"/>
      <c r="D465" s="3"/>
    </row>
    <row r="466" spans="1:4" ht="21.75">
      <c r="A466" s="3"/>
      <c r="B466" s="3"/>
      <c r="C466" s="3"/>
      <c r="D466" s="3"/>
    </row>
    <row r="467" spans="1:4" ht="21.75">
      <c r="A467" s="3"/>
      <c r="B467" s="3"/>
      <c r="C467" s="3"/>
      <c r="D467" s="3"/>
    </row>
    <row r="468" spans="1:4" ht="21.75">
      <c r="A468" s="3"/>
      <c r="B468" s="3"/>
      <c r="C468" s="3"/>
      <c r="D468" s="3"/>
    </row>
    <row r="469" spans="1:4" ht="21.75">
      <c r="A469" s="3"/>
      <c r="B469" s="3"/>
      <c r="C469" s="3"/>
      <c r="D469" s="3"/>
    </row>
    <row r="470" spans="1:4" ht="21.75">
      <c r="A470" s="3"/>
      <c r="B470" s="3"/>
      <c r="C470" s="3"/>
      <c r="D470" s="3"/>
    </row>
    <row r="471" spans="1:4" ht="21.75">
      <c r="A471" s="3"/>
      <c r="B471" s="3"/>
      <c r="C471" s="3"/>
      <c r="D471" s="3"/>
    </row>
    <row r="472" spans="1:4" ht="21.75">
      <c r="A472" s="3"/>
      <c r="B472" s="3"/>
      <c r="C472" s="3"/>
      <c r="D472" s="3"/>
    </row>
    <row r="473" spans="1:4" ht="21.75">
      <c r="A473" s="3"/>
      <c r="B473" s="3"/>
      <c r="C473" s="3"/>
      <c r="D473" s="3"/>
    </row>
    <row r="474" spans="1:4" ht="21.75">
      <c r="A474" s="3"/>
      <c r="B474" s="3"/>
      <c r="C474" s="3"/>
      <c r="D474" s="3"/>
    </row>
    <row r="475" spans="1:4" ht="21.75">
      <c r="A475" s="3"/>
      <c r="B475" s="3"/>
      <c r="C475" s="3"/>
      <c r="D475" s="3"/>
    </row>
    <row r="476" spans="1:4" ht="21.75">
      <c r="A476" s="3"/>
      <c r="B476" s="3"/>
      <c r="C476" s="3"/>
      <c r="D476" s="3"/>
    </row>
    <row r="477" spans="1:4" ht="21.75">
      <c r="A477" s="3"/>
      <c r="B477" s="3"/>
      <c r="C477" s="3"/>
      <c r="D477" s="3"/>
    </row>
    <row r="478" spans="1:4" ht="21.75">
      <c r="A478" s="3"/>
      <c r="B478" s="3"/>
      <c r="C478" s="3"/>
      <c r="D478" s="3"/>
    </row>
    <row r="479" spans="1:4" ht="21.75">
      <c r="A479" s="3"/>
      <c r="B479" s="3"/>
      <c r="C479" s="3"/>
      <c r="D479" s="3"/>
    </row>
    <row r="480" spans="1:4" ht="21.75">
      <c r="A480" s="3"/>
      <c r="B480" s="3"/>
      <c r="C480" s="3"/>
      <c r="D480" s="3"/>
    </row>
    <row r="481" spans="1:4" ht="21.75">
      <c r="A481" s="3"/>
      <c r="B481" s="3"/>
      <c r="C481" s="3"/>
      <c r="D481" s="3"/>
    </row>
    <row r="482" spans="1:4" ht="21.75">
      <c r="A482" s="3"/>
      <c r="B482" s="3"/>
      <c r="C482" s="3"/>
      <c r="D482" s="3"/>
    </row>
    <row r="483" spans="1:4" ht="21.75">
      <c r="A483" s="3"/>
      <c r="B483" s="3"/>
      <c r="C483" s="3"/>
      <c r="D483" s="3"/>
    </row>
    <row r="484" spans="1:4" ht="21.75">
      <c r="A484" s="3"/>
      <c r="B484" s="3"/>
      <c r="C484" s="3"/>
      <c r="D484" s="3"/>
    </row>
    <row r="485" spans="1:4" ht="21.75">
      <c r="A485" s="3"/>
      <c r="B485" s="3"/>
      <c r="C485" s="3"/>
      <c r="D485" s="3"/>
    </row>
    <row r="486" spans="1:4" ht="21.75">
      <c r="A486" s="3"/>
      <c r="B486" s="3"/>
      <c r="C486" s="3"/>
      <c r="D486" s="3"/>
    </row>
    <row r="487" spans="1:4" ht="21.75">
      <c r="A487" s="3"/>
      <c r="B487" s="3"/>
      <c r="C487" s="3"/>
      <c r="D487" s="3"/>
    </row>
    <row r="488" spans="1:4" ht="21.75">
      <c r="A488" s="3"/>
      <c r="B488" s="3"/>
      <c r="C488" s="3"/>
      <c r="D488" s="3"/>
    </row>
    <row r="489" spans="1:4" ht="21.75">
      <c r="A489" s="3"/>
      <c r="B489" s="3"/>
      <c r="C489" s="3"/>
      <c r="D489" s="3"/>
    </row>
    <row r="490" spans="1:4" ht="21.75">
      <c r="A490" s="3"/>
      <c r="B490" s="3"/>
      <c r="C490" s="3"/>
      <c r="D490" s="3"/>
    </row>
    <row r="491" spans="1:4" ht="21.75">
      <c r="A491" s="3"/>
      <c r="B491" s="3"/>
      <c r="C491" s="3"/>
      <c r="D491" s="3"/>
    </row>
    <row r="492" spans="1:4" ht="21.75">
      <c r="A492" s="3"/>
      <c r="B492" s="3"/>
      <c r="C492" s="3"/>
      <c r="D492" s="3"/>
    </row>
    <row r="493" spans="1:4" ht="21.75">
      <c r="A493" s="3"/>
      <c r="B493" s="3"/>
      <c r="C493" s="3"/>
      <c r="D493" s="3"/>
    </row>
    <row r="494" spans="1:4" ht="21.75">
      <c r="A494" s="3"/>
      <c r="B494" s="3"/>
      <c r="C494" s="3"/>
      <c r="D494" s="3"/>
    </row>
    <row r="495" spans="1:4" ht="21.75">
      <c r="A495" s="3"/>
      <c r="B495" s="3"/>
      <c r="C495" s="3"/>
      <c r="D495" s="3"/>
    </row>
    <row r="496" spans="1:4" ht="21.75">
      <c r="A496" s="3"/>
      <c r="B496" s="3"/>
      <c r="C496" s="3"/>
      <c r="D496" s="3"/>
    </row>
    <row r="497" spans="1:4" ht="21.75">
      <c r="A497" s="3"/>
      <c r="B497" s="3"/>
      <c r="C497" s="3"/>
      <c r="D497" s="3"/>
    </row>
    <row r="498" spans="1:4" ht="21.75">
      <c r="A498" s="3"/>
      <c r="B498" s="3"/>
      <c r="C498" s="3"/>
      <c r="D498" s="3"/>
    </row>
    <row r="499" spans="1:4" ht="21.75">
      <c r="A499" s="3"/>
      <c r="B499" s="3"/>
      <c r="C499" s="3"/>
      <c r="D499" s="3"/>
    </row>
    <row r="500" spans="1:4" ht="21.75">
      <c r="A500" s="3"/>
      <c r="B500" s="3"/>
      <c r="C500" s="3"/>
      <c r="D500" s="3"/>
    </row>
    <row r="501" spans="1:4" ht="21.75">
      <c r="A501" s="3"/>
      <c r="B501" s="3"/>
      <c r="C501" s="3"/>
      <c r="D501" s="3"/>
    </row>
    <row r="502" spans="1:4" ht="21.75">
      <c r="A502" s="3"/>
      <c r="B502" s="3"/>
      <c r="C502" s="3"/>
      <c r="D502" s="3"/>
    </row>
    <row r="503" spans="1:4" ht="21.75">
      <c r="A503" s="3"/>
      <c r="B503" s="3"/>
      <c r="C503" s="3"/>
      <c r="D503" s="3"/>
    </row>
    <row r="504" spans="1:4" ht="21.75">
      <c r="A504" s="3"/>
      <c r="B504" s="3"/>
      <c r="C504" s="3"/>
      <c r="D504" s="3"/>
    </row>
    <row r="505" spans="1:4" ht="21.75">
      <c r="A505" s="3"/>
      <c r="B505" s="3"/>
      <c r="C505" s="3"/>
      <c r="D505" s="3"/>
    </row>
    <row r="506" spans="1:4" ht="21.75">
      <c r="A506" s="3"/>
      <c r="B506" s="3"/>
      <c r="C506" s="3"/>
      <c r="D506" s="3"/>
    </row>
    <row r="507" spans="1:4" ht="21.75">
      <c r="A507" s="3"/>
      <c r="B507" s="3"/>
      <c r="C507" s="3"/>
      <c r="D507" s="3"/>
    </row>
    <row r="508" spans="1:4" ht="21.75">
      <c r="A508" s="3"/>
      <c r="B508" s="3"/>
      <c r="C508" s="3"/>
      <c r="D508" s="3"/>
    </row>
    <row r="509" spans="1:4" ht="21.75">
      <c r="A509" s="3"/>
      <c r="B509" s="3"/>
      <c r="C509" s="3"/>
      <c r="D509" s="3"/>
    </row>
    <row r="510" spans="1:4" ht="21.75">
      <c r="A510" s="3"/>
      <c r="B510" s="3"/>
      <c r="C510" s="3"/>
      <c r="D510" s="3"/>
    </row>
    <row r="511" spans="1:4" ht="21.75">
      <c r="A511" s="3"/>
      <c r="B511" s="3"/>
      <c r="C511" s="3"/>
      <c r="D511" s="3"/>
    </row>
    <row r="512" spans="1:4" ht="21.75">
      <c r="A512" s="3"/>
      <c r="B512" s="3"/>
      <c r="C512" s="3"/>
      <c r="D512" s="3"/>
    </row>
    <row r="513" spans="1:4" ht="21.75">
      <c r="A513" s="3"/>
      <c r="B513" s="3"/>
      <c r="C513" s="3"/>
      <c r="D513" s="3"/>
    </row>
    <row r="514" spans="1:4" ht="21.75">
      <c r="A514" s="3"/>
      <c r="B514" s="3"/>
      <c r="C514" s="3"/>
      <c r="D514" s="3"/>
    </row>
    <row r="515" spans="1:4" ht="21.75">
      <c r="A515" s="3"/>
      <c r="B515" s="3"/>
      <c r="C515" s="3"/>
      <c r="D515" s="3"/>
    </row>
    <row r="516" spans="1:4" ht="21.75">
      <c r="A516" s="3"/>
      <c r="B516" s="3"/>
      <c r="C516" s="3"/>
      <c r="D516" s="3"/>
    </row>
    <row r="517" spans="1:4" ht="21.75">
      <c r="A517" s="3"/>
      <c r="B517" s="3"/>
      <c r="C517" s="3"/>
      <c r="D517" s="3"/>
    </row>
    <row r="518" spans="1:4" ht="21.75">
      <c r="A518" s="3"/>
      <c r="B518" s="3"/>
      <c r="C518" s="3"/>
      <c r="D518" s="3"/>
    </row>
    <row r="519" spans="1:4" ht="21.75">
      <c r="A519" s="3"/>
      <c r="B519" s="3"/>
      <c r="C519" s="3"/>
      <c r="D519" s="3"/>
    </row>
    <row r="520" spans="1:4" ht="21.75">
      <c r="A520" s="3"/>
      <c r="B520" s="3"/>
      <c r="C520" s="3"/>
      <c r="D520" s="3"/>
    </row>
    <row r="521" spans="1:4" ht="21.75">
      <c r="A521" s="3"/>
      <c r="B521" s="3"/>
      <c r="C521" s="3"/>
      <c r="D521" s="3"/>
    </row>
    <row r="522" spans="1:4" ht="21.75">
      <c r="A522" s="3"/>
      <c r="B522" s="3"/>
      <c r="C522" s="3"/>
      <c r="D522" s="3"/>
    </row>
    <row r="523" spans="1:4" ht="21.75">
      <c r="A523" s="3"/>
      <c r="B523" s="3"/>
      <c r="C523" s="3"/>
      <c r="D523" s="3"/>
    </row>
    <row r="524" spans="1:4" ht="21.75">
      <c r="A524" s="3"/>
      <c r="B524" s="3"/>
      <c r="C524" s="3"/>
      <c r="D524" s="3"/>
    </row>
    <row r="525" spans="1:4" ht="21.75">
      <c r="A525" s="3"/>
      <c r="B525" s="3"/>
      <c r="C525" s="3"/>
      <c r="D525" s="3"/>
    </row>
    <row r="526" spans="1:4" ht="21.75">
      <c r="A526" s="3"/>
      <c r="B526" s="3"/>
      <c r="C526" s="3"/>
      <c r="D526" s="3"/>
    </row>
    <row r="527" spans="1:4" ht="21.75">
      <c r="A527" s="3"/>
      <c r="B527" s="3"/>
      <c r="C527" s="3"/>
      <c r="D527" s="3"/>
    </row>
    <row r="528" spans="1:4" ht="21.75">
      <c r="A528" s="3"/>
      <c r="B528" s="3"/>
      <c r="C528" s="3"/>
      <c r="D528" s="3"/>
    </row>
    <row r="529" spans="1:4" ht="21.75">
      <c r="A529" s="3"/>
      <c r="B529" s="3"/>
      <c r="C529" s="3"/>
      <c r="D529" s="3"/>
    </row>
    <row r="530" spans="1:4" ht="21.75">
      <c r="A530" s="3"/>
      <c r="B530" s="3"/>
      <c r="C530" s="3"/>
      <c r="D530" s="3"/>
    </row>
    <row r="531" spans="1:4" ht="21.75">
      <c r="A531" s="3"/>
      <c r="B531" s="3"/>
      <c r="C531" s="3"/>
      <c r="D531" s="3"/>
    </row>
    <row r="532" spans="1:4" ht="21.75">
      <c r="A532" s="3"/>
      <c r="B532" s="3"/>
      <c r="C532" s="3"/>
      <c r="D532" s="3"/>
    </row>
    <row r="533" spans="1:4" ht="21.75">
      <c r="A533" s="3"/>
      <c r="B533" s="3"/>
      <c r="C533" s="3"/>
      <c r="D533" s="3"/>
    </row>
    <row r="534" spans="1:4" ht="21.75">
      <c r="A534" s="3"/>
      <c r="B534" s="3"/>
      <c r="C534" s="3"/>
      <c r="D534" s="3"/>
    </row>
    <row r="535" spans="1:4" ht="21.75">
      <c r="A535" s="3"/>
      <c r="B535" s="3"/>
      <c r="C535" s="3"/>
      <c r="D535" s="3"/>
    </row>
    <row r="536" spans="1:4" ht="21.75">
      <c r="A536" s="3"/>
      <c r="B536" s="3"/>
      <c r="C536" s="3"/>
      <c r="D536" s="3"/>
    </row>
    <row r="537" spans="1:4" ht="21.75">
      <c r="A537" s="3"/>
      <c r="B537" s="3"/>
      <c r="C537" s="3"/>
      <c r="D537" s="3"/>
    </row>
    <row r="538" spans="1:4" ht="21.75">
      <c r="A538" s="3"/>
      <c r="B538" s="3"/>
      <c r="C538" s="3"/>
      <c r="D538" s="3"/>
    </row>
    <row r="539" spans="1:4" ht="21.75">
      <c r="A539" s="3"/>
      <c r="B539" s="3"/>
      <c r="C539" s="3"/>
      <c r="D539" s="3"/>
    </row>
    <row r="540" spans="1:4" ht="21.75">
      <c r="A540" s="3"/>
      <c r="B540" s="3"/>
      <c r="C540" s="3"/>
      <c r="D540" s="3"/>
    </row>
    <row r="541" spans="1:4" ht="21.75">
      <c r="A541" s="3"/>
      <c r="B541" s="3"/>
      <c r="C541" s="3"/>
      <c r="D541" s="3"/>
    </row>
    <row r="542" spans="1:4" ht="21.75">
      <c r="A542" s="3"/>
      <c r="B542" s="3"/>
      <c r="C542" s="3"/>
      <c r="D542" s="3"/>
    </row>
    <row r="543" spans="1:4" ht="21.75">
      <c r="A543" s="3"/>
      <c r="B543" s="3"/>
      <c r="C543" s="3"/>
      <c r="D543" s="3"/>
    </row>
    <row r="544" spans="1:4" ht="21.75">
      <c r="A544" s="3"/>
      <c r="B544" s="3"/>
      <c r="C544" s="3"/>
      <c r="D544" s="3"/>
    </row>
    <row r="545" spans="1:4" ht="21.75">
      <c r="A545" s="3"/>
      <c r="B545" s="3"/>
      <c r="C545" s="3"/>
      <c r="D545" s="3"/>
    </row>
    <row r="546" spans="1:4" ht="21.75">
      <c r="A546" s="3"/>
      <c r="B546" s="3"/>
      <c r="C546" s="3"/>
      <c r="D546" s="3"/>
    </row>
    <row r="547" spans="1:4" ht="21.75">
      <c r="A547" s="3"/>
      <c r="B547" s="3"/>
      <c r="C547" s="3"/>
      <c r="D547" s="3"/>
    </row>
    <row r="548" spans="1:4" ht="21.75">
      <c r="A548" s="3"/>
      <c r="B548" s="3"/>
      <c r="C548" s="3"/>
      <c r="D548" s="3"/>
    </row>
    <row r="549" spans="1:4" ht="21.75">
      <c r="A549" s="3"/>
      <c r="B549" s="3"/>
      <c r="C549" s="3"/>
      <c r="D549" s="3"/>
    </row>
    <row r="550" spans="1:4" ht="21.75">
      <c r="A550" s="3"/>
      <c r="B550" s="3"/>
      <c r="C550" s="3"/>
      <c r="D550" s="3"/>
    </row>
    <row r="551" spans="1:4" ht="21.75">
      <c r="A551" s="3"/>
      <c r="B551" s="3"/>
      <c r="C551" s="3"/>
      <c r="D551" s="3"/>
    </row>
    <row r="552" spans="1:4" ht="21.75">
      <c r="A552" s="3"/>
      <c r="B552" s="3"/>
      <c r="C552" s="3"/>
      <c r="D552" s="3"/>
    </row>
    <row r="553" spans="1:4" ht="21.75">
      <c r="A553" s="3"/>
      <c r="B553" s="3"/>
      <c r="C553" s="3"/>
      <c r="D553" s="3"/>
    </row>
    <row r="554" spans="1:4" ht="21.75">
      <c r="A554" s="3"/>
      <c r="B554" s="3"/>
      <c r="C554" s="3"/>
      <c r="D554" s="3"/>
    </row>
    <row r="555" spans="1:4" ht="21.75">
      <c r="A555" s="3"/>
      <c r="B555" s="3"/>
      <c r="C555" s="3"/>
      <c r="D555" s="3"/>
    </row>
    <row r="556" spans="1:4" ht="21.75">
      <c r="A556" s="3"/>
      <c r="B556" s="3"/>
      <c r="C556" s="3"/>
      <c r="D556" s="3"/>
    </row>
    <row r="557" spans="1:4" ht="21.75">
      <c r="A557" s="3"/>
      <c r="B557" s="3"/>
      <c r="C557" s="3"/>
      <c r="D557" s="3"/>
    </row>
    <row r="558" spans="1:4" ht="21.75">
      <c r="A558" s="3"/>
      <c r="B558" s="3"/>
      <c r="C558" s="3"/>
      <c r="D558" s="3"/>
    </row>
    <row r="559" spans="1:4" ht="21.75">
      <c r="A559" s="3"/>
      <c r="B559" s="3"/>
      <c r="C559" s="3"/>
      <c r="D559" s="3"/>
    </row>
    <row r="560" spans="1:4" ht="21.75">
      <c r="A560" s="3"/>
      <c r="B560" s="3"/>
      <c r="C560" s="3"/>
      <c r="D560" s="3"/>
    </row>
    <row r="561" spans="1:4" ht="21.75">
      <c r="A561" s="3"/>
      <c r="B561" s="3"/>
      <c r="C561" s="3"/>
      <c r="D561" s="3"/>
    </row>
    <row r="562" spans="1:4" ht="21.75">
      <c r="A562" s="3"/>
      <c r="B562" s="3"/>
      <c r="C562" s="3"/>
      <c r="D562" s="3"/>
    </row>
    <row r="563" spans="1:4" ht="21.75">
      <c r="A563" s="3"/>
      <c r="B563" s="3"/>
      <c r="C563" s="3"/>
      <c r="D563" s="3"/>
    </row>
    <row r="564" spans="1:4" ht="21.75">
      <c r="A564" s="3"/>
      <c r="B564" s="3"/>
      <c r="C564" s="3"/>
      <c r="D564" s="3"/>
    </row>
    <row r="565" spans="1:4" ht="21.75">
      <c r="A565" s="3"/>
      <c r="B565" s="3"/>
      <c r="C565" s="3"/>
      <c r="D565" s="3"/>
    </row>
    <row r="566" spans="1:4" ht="21.75">
      <c r="A566" s="3"/>
      <c r="B566" s="3"/>
      <c r="C566" s="3"/>
      <c r="D566" s="3"/>
    </row>
    <row r="567" spans="1:4" ht="21.75">
      <c r="A567" s="3"/>
      <c r="B567" s="3"/>
      <c r="C567" s="3"/>
      <c r="D567" s="3"/>
    </row>
    <row r="568" spans="1:4" ht="21.75">
      <c r="A568" s="3"/>
      <c r="B568" s="3"/>
      <c r="C568" s="3"/>
      <c r="D568" s="3"/>
    </row>
    <row r="569" spans="1:4" ht="21.75">
      <c r="A569" s="3"/>
      <c r="B569" s="3"/>
      <c r="C569" s="3"/>
      <c r="D569" s="3"/>
    </row>
    <row r="570" spans="1:4" ht="21.75">
      <c r="A570" s="3"/>
      <c r="B570" s="3"/>
      <c r="C570" s="3"/>
      <c r="D570" s="3"/>
    </row>
    <row r="571" spans="1:4" ht="21.75">
      <c r="A571" s="3"/>
      <c r="B571" s="3"/>
      <c r="C571" s="3"/>
      <c r="D571" s="3"/>
    </row>
    <row r="572" spans="1:4" ht="21.75">
      <c r="A572" s="3"/>
      <c r="B572" s="3"/>
      <c r="C572" s="3"/>
      <c r="D572" s="3"/>
    </row>
    <row r="573" spans="1:4" ht="21.75">
      <c r="A573" s="3"/>
      <c r="B573" s="3"/>
      <c r="C573" s="3"/>
      <c r="D573" s="3"/>
    </row>
    <row r="574" spans="1:4" ht="21.75">
      <c r="A574" s="3"/>
      <c r="B574" s="3"/>
      <c r="C574" s="3"/>
      <c r="D574" s="3"/>
    </row>
    <row r="575" spans="1:4" ht="21.75">
      <c r="A575" s="3"/>
      <c r="B575" s="3"/>
      <c r="C575" s="3"/>
      <c r="D575" s="3"/>
    </row>
    <row r="576" spans="1:4" ht="21.75">
      <c r="A576" s="3"/>
      <c r="B576" s="3"/>
      <c r="C576" s="3"/>
      <c r="D576" s="3"/>
    </row>
    <row r="577" spans="1:4" ht="21.75">
      <c r="A577" s="3"/>
      <c r="B577" s="3"/>
      <c r="C577" s="3"/>
      <c r="D577" s="3"/>
    </row>
    <row r="578" spans="1:4" ht="21.75">
      <c r="A578" s="3"/>
      <c r="B578" s="3"/>
      <c r="C578" s="3"/>
      <c r="D578" s="3"/>
    </row>
    <row r="579" spans="1:4" ht="21.75">
      <c r="A579" s="3"/>
      <c r="B579" s="3"/>
      <c r="C579" s="3"/>
      <c r="D579" s="3"/>
    </row>
    <row r="580" spans="1:4" ht="21.75">
      <c r="A580" s="3"/>
      <c r="B580" s="3"/>
      <c r="C580" s="3"/>
      <c r="D580" s="3"/>
    </row>
    <row r="581" spans="1:4" ht="21.75">
      <c r="A581" s="3"/>
      <c r="B581" s="3"/>
      <c r="C581" s="3"/>
      <c r="D581" s="3"/>
    </row>
    <row r="582" spans="1:4" ht="21.75">
      <c r="A582" s="3"/>
      <c r="B582" s="3"/>
      <c r="C582" s="3"/>
      <c r="D582" s="3"/>
    </row>
    <row r="583" spans="1:4" ht="21.75">
      <c r="A583" s="3"/>
      <c r="B583" s="3"/>
      <c r="C583" s="3"/>
      <c r="D583" s="3"/>
    </row>
    <row r="584" spans="1:4" ht="21.75">
      <c r="A584" s="3"/>
      <c r="B584" s="3"/>
      <c r="C584" s="3"/>
      <c r="D584" s="3"/>
    </row>
    <row r="585" spans="1:4" ht="21.75">
      <c r="A585" s="3"/>
      <c r="B585" s="3"/>
      <c r="C585" s="3"/>
      <c r="D585" s="3"/>
    </row>
    <row r="586" spans="1:4" ht="21.75">
      <c r="A586" s="3"/>
      <c r="B586" s="3"/>
      <c r="C586" s="3"/>
      <c r="D586" s="3"/>
    </row>
    <row r="587" spans="1:4" ht="21.75">
      <c r="A587" s="3"/>
      <c r="B587" s="3"/>
      <c r="C587" s="3"/>
      <c r="D587" s="3"/>
    </row>
    <row r="588" spans="1:4" ht="21.75">
      <c r="A588" s="3"/>
      <c r="B588" s="3"/>
      <c r="C588" s="3"/>
      <c r="D588" s="3"/>
    </row>
    <row r="589" spans="1:4" ht="21.75">
      <c r="A589" s="3"/>
      <c r="B589" s="3"/>
      <c r="C589" s="3"/>
      <c r="D589" s="3"/>
    </row>
    <row r="590" spans="1:4" ht="21.75">
      <c r="A590" s="3"/>
      <c r="B590" s="3"/>
      <c r="C590" s="3"/>
      <c r="D590" s="3"/>
    </row>
    <row r="591" spans="1:4" ht="21.75">
      <c r="A591" s="3"/>
      <c r="B591" s="3"/>
      <c r="C591" s="3"/>
      <c r="D591" s="3"/>
    </row>
    <row r="592" spans="1:4" ht="21.75">
      <c r="A592" s="3"/>
      <c r="B592" s="3"/>
      <c r="C592" s="3"/>
      <c r="D592" s="3"/>
    </row>
    <row r="593" spans="1:4" ht="21.75">
      <c r="A593" s="3"/>
      <c r="B593" s="3"/>
      <c r="C593" s="3"/>
      <c r="D593" s="3"/>
    </row>
    <row r="594" spans="1:4" ht="21.75">
      <c r="A594" s="3"/>
      <c r="B594" s="3"/>
      <c r="C594" s="3"/>
      <c r="D594" s="3"/>
    </row>
    <row r="595" spans="1:4" ht="21.75">
      <c r="A595" s="3"/>
      <c r="B595" s="3"/>
      <c r="C595" s="3"/>
      <c r="D595" s="3"/>
    </row>
    <row r="596" spans="1:4" ht="21.75">
      <c r="A596" s="3"/>
      <c r="B596" s="3"/>
      <c r="C596" s="3"/>
      <c r="D596" s="3"/>
    </row>
    <row r="597" spans="1:4" ht="21.75">
      <c r="A597" s="3"/>
      <c r="B597" s="3"/>
      <c r="C597" s="3"/>
      <c r="D597" s="3"/>
    </row>
    <row r="598" spans="1:4" ht="21.75">
      <c r="A598" s="3"/>
      <c r="B598" s="3"/>
      <c r="C598" s="3"/>
      <c r="D598" s="3"/>
    </row>
    <row r="599" spans="1:4" ht="21.75">
      <c r="A599" s="3"/>
      <c r="B599" s="3"/>
      <c r="C599" s="3"/>
      <c r="D599" s="3"/>
    </row>
    <row r="600" spans="1:4" ht="21.75">
      <c r="A600" s="3"/>
      <c r="B600" s="3"/>
      <c r="C600" s="3"/>
      <c r="D600" s="3"/>
    </row>
    <row r="601" spans="1:4" ht="21.75">
      <c r="A601" s="3"/>
      <c r="B601" s="3"/>
      <c r="C601" s="3"/>
      <c r="D601" s="3"/>
    </row>
    <row r="602" spans="1:4" ht="21.75">
      <c r="A602" s="3"/>
      <c r="B602" s="3"/>
      <c r="C602" s="3"/>
      <c r="D602" s="3"/>
    </row>
    <row r="603" spans="1:4" ht="21.75">
      <c r="A603" s="3"/>
      <c r="B603" s="3"/>
      <c r="C603" s="3"/>
      <c r="D603" s="3"/>
    </row>
    <row r="604" spans="1:4" ht="21.75">
      <c r="A604" s="3"/>
      <c r="B604" s="3"/>
      <c r="C604" s="3"/>
      <c r="D604" s="3"/>
    </row>
    <row r="605" spans="1:4" ht="21.75">
      <c r="A605" s="3"/>
      <c r="B605" s="3"/>
      <c r="C605" s="3"/>
      <c r="D605" s="3"/>
    </row>
    <row r="606" spans="1:4" ht="21.75">
      <c r="A606" s="3"/>
      <c r="B606" s="3"/>
      <c r="C606" s="3"/>
      <c r="D606" s="3"/>
    </row>
    <row r="607" spans="1:4" ht="21.75">
      <c r="A607" s="3"/>
      <c r="B607" s="3"/>
      <c r="C607" s="3"/>
      <c r="D607" s="3"/>
    </row>
    <row r="608" spans="1:4" ht="21.75">
      <c r="A608" s="3"/>
      <c r="B608" s="3"/>
      <c r="C608" s="3"/>
      <c r="D608" s="3"/>
    </row>
    <row r="609" spans="1:4" ht="21.75">
      <c r="A609" s="3"/>
      <c r="B609" s="3"/>
      <c r="C609" s="3"/>
      <c r="D609" s="3"/>
    </row>
    <row r="610" spans="1:4" ht="21.75">
      <c r="A610" s="3"/>
      <c r="B610" s="3"/>
      <c r="C610" s="3"/>
      <c r="D610" s="3"/>
    </row>
    <row r="611" spans="1:4" ht="21.75">
      <c r="A611" s="3"/>
      <c r="B611" s="3"/>
      <c r="C611" s="3"/>
      <c r="D611" s="3"/>
    </row>
    <row r="612" spans="1:4" ht="21.75">
      <c r="A612" s="3"/>
      <c r="B612" s="3"/>
      <c r="C612" s="3"/>
      <c r="D612" s="3"/>
    </row>
    <row r="613" spans="1:4" ht="21.75">
      <c r="A613" s="3"/>
      <c r="B613" s="3"/>
      <c r="C613" s="3"/>
      <c r="D613" s="3"/>
    </row>
    <row r="614" spans="1:4" ht="21.75">
      <c r="A614" s="3"/>
      <c r="B614" s="3"/>
      <c r="C614" s="3"/>
      <c r="D614" s="3"/>
    </row>
    <row r="615" spans="1:4" ht="21.75">
      <c r="A615" s="3"/>
      <c r="B615" s="3"/>
      <c r="C615" s="3"/>
      <c r="D615" s="3"/>
    </row>
    <row r="616" spans="1:4" ht="21.75">
      <c r="A616" s="3"/>
      <c r="B616" s="3"/>
      <c r="C616" s="3"/>
      <c r="D616" s="3"/>
    </row>
    <row r="617" spans="1:4" ht="21.75">
      <c r="A617" s="3"/>
      <c r="B617" s="3"/>
      <c r="C617" s="3"/>
      <c r="D617" s="3"/>
    </row>
    <row r="618" spans="1:4" ht="21.75">
      <c r="A618" s="3"/>
      <c r="B618" s="3"/>
      <c r="C618" s="3"/>
      <c r="D618" s="3"/>
    </row>
    <row r="619" spans="1:4" ht="21.75">
      <c r="A619" s="3"/>
      <c r="B619" s="3"/>
      <c r="C619" s="3"/>
      <c r="D619" s="3"/>
    </row>
    <row r="620" spans="1:4" ht="21.75">
      <c r="A620" s="3"/>
      <c r="B620" s="3"/>
      <c r="C620" s="3"/>
      <c r="D620" s="3"/>
    </row>
    <row r="621" spans="1:4" ht="21.75">
      <c r="A621" s="3"/>
      <c r="B621" s="3"/>
      <c r="C621" s="3"/>
      <c r="D621" s="3"/>
    </row>
    <row r="622" spans="1:4" ht="21.75">
      <c r="A622" s="3"/>
      <c r="B622" s="3"/>
      <c r="C622" s="3"/>
      <c r="D622" s="3"/>
    </row>
    <row r="623" spans="1:4" ht="21.75">
      <c r="A623" s="3"/>
      <c r="B623" s="3"/>
      <c r="C623" s="3"/>
      <c r="D623" s="3"/>
    </row>
    <row r="624" spans="1:4" ht="21.75">
      <c r="A624" s="3"/>
      <c r="B624" s="3"/>
      <c r="C624" s="3"/>
      <c r="D624" s="3"/>
    </row>
    <row r="625" spans="1:4" ht="21.75">
      <c r="A625" s="3"/>
      <c r="B625" s="3"/>
      <c r="C625" s="3"/>
      <c r="D625" s="3"/>
    </row>
    <row r="626" spans="1:4" ht="21.75">
      <c r="A626" s="3"/>
      <c r="B626" s="3"/>
      <c r="C626" s="3"/>
      <c r="D626" s="3"/>
    </row>
    <row r="627" spans="1:4" ht="21.75">
      <c r="A627" s="3"/>
      <c r="B627" s="3"/>
      <c r="C627" s="3"/>
      <c r="D627" s="3"/>
    </row>
    <row r="628" spans="1:4" ht="21.75">
      <c r="A628" s="3"/>
      <c r="B628" s="3"/>
      <c r="C628" s="3"/>
      <c r="D628" s="3"/>
    </row>
    <row r="629" spans="1:4" ht="21.75">
      <c r="A629" s="3"/>
      <c r="B629" s="3"/>
      <c r="C629" s="3"/>
      <c r="D629" s="3"/>
    </row>
    <row r="630" spans="1:4" ht="21.75">
      <c r="A630" s="3"/>
      <c r="B630" s="3"/>
      <c r="C630" s="3"/>
      <c r="D630" s="3"/>
    </row>
    <row r="631" spans="1:4" ht="21.75">
      <c r="A631" s="3"/>
      <c r="B631" s="3"/>
      <c r="C631" s="3"/>
      <c r="D631" s="3"/>
    </row>
    <row r="632" spans="1:4" ht="21.75">
      <c r="A632" s="3"/>
      <c r="B632" s="3"/>
      <c r="C632" s="3"/>
      <c r="D632" s="3"/>
    </row>
    <row r="633" spans="1:4" ht="21.75">
      <c r="A633" s="3"/>
      <c r="B633" s="3"/>
      <c r="C633" s="3"/>
      <c r="D633" s="3"/>
    </row>
    <row r="634" spans="1:4" ht="21.75">
      <c r="A634" s="3"/>
      <c r="B634" s="3"/>
      <c r="C634" s="3"/>
      <c r="D634" s="3"/>
    </row>
    <row r="635" spans="1:4" ht="21.75">
      <c r="A635" s="3"/>
      <c r="B635" s="3"/>
      <c r="C635" s="3"/>
      <c r="D635" s="3"/>
    </row>
    <row r="636" spans="1:4" ht="21.75">
      <c r="A636" s="3"/>
      <c r="B636" s="3"/>
      <c r="C636" s="3"/>
      <c r="D636" s="3"/>
    </row>
    <row r="637" spans="1:4" ht="21.75">
      <c r="A637" s="3"/>
      <c r="B637" s="3"/>
      <c r="C637" s="3"/>
      <c r="D637" s="3"/>
    </row>
    <row r="638" spans="1:4" ht="21.75">
      <c r="A638" s="3"/>
      <c r="B638" s="3"/>
      <c r="C638" s="3"/>
      <c r="D638" s="3"/>
    </row>
    <row r="639" spans="1:4" ht="21.75">
      <c r="A639" s="3"/>
      <c r="B639" s="3"/>
      <c r="C639" s="3"/>
      <c r="D639" s="3"/>
    </row>
    <row r="640" spans="1:4" ht="21.75">
      <c r="A640" s="3"/>
      <c r="B640" s="3"/>
      <c r="C640" s="3"/>
      <c r="D640" s="3"/>
    </row>
    <row r="641" spans="1:4" ht="21.75">
      <c r="A641" s="3"/>
      <c r="B641" s="3"/>
      <c r="C641" s="3"/>
      <c r="D641" s="3"/>
    </row>
    <row r="642" spans="1:4" ht="21.75">
      <c r="A642" s="3"/>
      <c r="B642" s="3"/>
      <c r="C642" s="3"/>
      <c r="D642" s="3"/>
    </row>
    <row r="643" spans="1:4" ht="21.75">
      <c r="A643" s="3"/>
      <c r="B643" s="3"/>
      <c r="C643" s="3"/>
      <c r="D643" s="3"/>
    </row>
    <row r="644" spans="1:4" ht="21.75">
      <c r="A644" s="3"/>
      <c r="B644" s="3"/>
      <c r="C644" s="3"/>
      <c r="D644" s="3"/>
    </row>
    <row r="645" spans="1:4" ht="21.75">
      <c r="A645" s="3"/>
      <c r="B645" s="3"/>
      <c r="C645" s="3"/>
      <c r="D645" s="3"/>
    </row>
    <row r="646" spans="1:4" ht="21.75">
      <c r="A646" s="3"/>
      <c r="B646" s="3"/>
      <c r="C646" s="3"/>
      <c r="D646" s="3"/>
    </row>
    <row r="647" spans="1:4" ht="21.75">
      <c r="A647" s="3"/>
      <c r="B647" s="3"/>
      <c r="C647" s="3"/>
      <c r="D647" s="3"/>
    </row>
    <row r="648" spans="1:4" ht="21.75">
      <c r="A648" s="3"/>
      <c r="B648" s="3"/>
      <c r="C648" s="3"/>
      <c r="D648" s="3"/>
    </row>
    <row r="649" spans="1:4" ht="21.75">
      <c r="A649" s="3"/>
      <c r="B649" s="3"/>
      <c r="C649" s="3"/>
      <c r="D649" s="3"/>
    </row>
    <row r="650" spans="1:4" ht="21.75">
      <c r="A650" s="3"/>
      <c r="B650" s="3"/>
      <c r="C650" s="3"/>
      <c r="D650" s="3"/>
    </row>
    <row r="651" spans="1:4" ht="21.75">
      <c r="A651" s="3"/>
      <c r="B651" s="3"/>
      <c r="C651" s="3"/>
      <c r="D651" s="3"/>
    </row>
    <row r="652" spans="1:4" ht="21.75">
      <c r="A652" s="3"/>
      <c r="B652" s="3"/>
      <c r="C652" s="3"/>
      <c r="D652" s="3"/>
    </row>
    <row r="653" spans="1:4" ht="21.75">
      <c r="A653" s="3"/>
      <c r="B653" s="3"/>
      <c r="C653" s="3"/>
      <c r="D653" s="3"/>
    </row>
    <row r="654" spans="1:4" ht="21.75">
      <c r="A654" s="3"/>
      <c r="B654" s="3"/>
      <c r="C654" s="3"/>
      <c r="D654" s="3"/>
    </row>
    <row r="655" spans="1:4" ht="21.75">
      <c r="A655" s="3"/>
      <c r="B655" s="3"/>
      <c r="C655" s="3"/>
      <c r="D655" s="3"/>
    </row>
    <row r="656" spans="1:4" ht="21.75">
      <c r="A656" s="3"/>
      <c r="B656" s="3"/>
      <c r="C656" s="3"/>
      <c r="D656" s="3"/>
    </row>
    <row r="657" spans="1:4" ht="21.75">
      <c r="A657" s="3"/>
      <c r="B657" s="3"/>
      <c r="C657" s="3"/>
      <c r="D657" s="3"/>
    </row>
    <row r="658" spans="1:4" ht="21.75">
      <c r="A658" s="3"/>
      <c r="B658" s="3"/>
      <c r="C658" s="3"/>
      <c r="D658" s="3"/>
    </row>
    <row r="659" spans="1:4" ht="21.75">
      <c r="A659" s="3"/>
      <c r="B659" s="3"/>
      <c r="C659" s="3"/>
      <c r="D659" s="3"/>
    </row>
    <row r="660" spans="1:4" ht="21.75">
      <c r="A660" s="3"/>
      <c r="B660" s="3"/>
      <c r="C660" s="3"/>
      <c r="D660" s="3"/>
    </row>
    <row r="661" spans="1:4" ht="21.75">
      <c r="A661" s="3"/>
      <c r="B661" s="3"/>
      <c r="C661" s="3"/>
      <c r="D661" s="3"/>
    </row>
    <row r="662" spans="1:4" ht="21.75">
      <c r="A662" s="3"/>
      <c r="B662" s="3"/>
      <c r="C662" s="3"/>
      <c r="D662" s="3"/>
    </row>
    <row r="663" spans="1:4" ht="21.75">
      <c r="A663" s="3"/>
      <c r="B663" s="3"/>
      <c r="C663" s="3"/>
      <c r="D663" s="3"/>
    </row>
    <row r="664" spans="1:4" ht="21.75">
      <c r="A664" s="3"/>
      <c r="B664" s="3"/>
      <c r="C664" s="3"/>
      <c r="D664" s="3"/>
    </row>
    <row r="665" spans="1:4" ht="21.75">
      <c r="A665" s="3"/>
      <c r="B665" s="3"/>
      <c r="C665" s="3"/>
      <c r="D665" s="3"/>
    </row>
    <row r="666" spans="1:4" ht="21.75">
      <c r="A666" s="3"/>
      <c r="B666" s="3"/>
      <c r="C666" s="3"/>
      <c r="D666" s="3"/>
    </row>
    <row r="667" spans="1:4" ht="21.75">
      <c r="A667" s="3"/>
      <c r="B667" s="3"/>
      <c r="C667" s="3"/>
      <c r="D667" s="3"/>
    </row>
    <row r="668" spans="1:4" ht="21.75">
      <c r="A668" s="3"/>
      <c r="B668" s="3"/>
      <c r="C668" s="3"/>
      <c r="D668" s="3"/>
    </row>
    <row r="669" spans="1:4" ht="21.75">
      <c r="A669" s="3"/>
      <c r="B669" s="3"/>
      <c r="C669" s="3"/>
      <c r="D669" s="3"/>
    </row>
    <row r="670" spans="1:4" ht="21.75">
      <c r="A670" s="3"/>
      <c r="B670" s="3"/>
      <c r="C670" s="3"/>
      <c r="D670" s="3"/>
    </row>
    <row r="671" spans="1:4" ht="21.75">
      <c r="A671" s="3"/>
      <c r="B671" s="3"/>
      <c r="C671" s="3"/>
      <c r="D671" s="3"/>
    </row>
    <row r="672" spans="1:4" ht="21.75">
      <c r="A672" s="3"/>
      <c r="B672" s="3"/>
      <c r="C672" s="3"/>
      <c r="D672" s="3"/>
    </row>
    <row r="673" spans="1:4" ht="21.75">
      <c r="A673" s="3"/>
      <c r="B673" s="3"/>
      <c r="C673" s="3"/>
      <c r="D673" s="3"/>
    </row>
    <row r="674" spans="1:4" ht="21.75">
      <c r="A674" s="3"/>
      <c r="B674" s="3"/>
      <c r="C674" s="3"/>
      <c r="D674" s="3"/>
    </row>
    <row r="675" spans="1:4" ht="21.75">
      <c r="A675" s="3"/>
      <c r="B675" s="3"/>
      <c r="C675" s="3"/>
      <c r="D675" s="3"/>
    </row>
    <row r="676" spans="1:4" ht="21.75">
      <c r="A676" s="3"/>
      <c r="B676" s="3"/>
      <c r="C676" s="3"/>
      <c r="D676" s="3"/>
    </row>
    <row r="677" spans="1:4" ht="21.75">
      <c r="A677" s="3"/>
      <c r="B677" s="3"/>
      <c r="C677" s="3"/>
      <c r="D677" s="3"/>
    </row>
    <row r="678" spans="1:4" ht="21.75">
      <c r="A678" s="3"/>
      <c r="B678" s="3"/>
      <c r="C678" s="3"/>
      <c r="D678" s="3"/>
    </row>
    <row r="679" spans="1:4" ht="21.75">
      <c r="A679" s="3"/>
      <c r="B679" s="3"/>
      <c r="C679" s="3"/>
      <c r="D679" s="3"/>
    </row>
    <row r="680" spans="1:4" ht="21.75">
      <c r="A680" s="3"/>
      <c r="B680" s="3"/>
      <c r="C680" s="3"/>
      <c r="D680" s="3"/>
    </row>
    <row r="681" spans="1:4" ht="21.75">
      <c r="A681" s="3"/>
      <c r="B681" s="3"/>
      <c r="C681" s="3"/>
      <c r="D681" s="3"/>
    </row>
    <row r="682" spans="1:4" ht="21.75">
      <c r="A682" s="3"/>
      <c r="B682" s="3"/>
      <c r="C682" s="3"/>
      <c r="D682" s="3"/>
    </row>
    <row r="683" spans="1:4" ht="21.75">
      <c r="A683" s="3"/>
      <c r="B683" s="3"/>
      <c r="C683" s="3"/>
      <c r="D683" s="3"/>
    </row>
    <row r="684" spans="1:4" ht="21.75">
      <c r="A684" s="3"/>
      <c r="B684" s="3"/>
      <c r="C684" s="3"/>
      <c r="D684" s="3"/>
    </row>
    <row r="685" spans="1:4" ht="21.75">
      <c r="A685" s="3"/>
      <c r="B685" s="3"/>
      <c r="C685" s="3"/>
      <c r="D685" s="3"/>
    </row>
    <row r="686" spans="1:4" ht="21.75">
      <c r="A686" s="3"/>
      <c r="B686" s="3"/>
      <c r="C686" s="3"/>
      <c r="D686" s="3"/>
    </row>
    <row r="687" spans="1:4" ht="21.75">
      <c r="A687" s="3"/>
      <c r="B687" s="3"/>
      <c r="C687" s="3"/>
      <c r="D687" s="3"/>
    </row>
    <row r="688" spans="1:4" ht="21.75">
      <c r="A688" s="3"/>
      <c r="B688" s="3"/>
      <c r="C688" s="3"/>
      <c r="D688" s="3"/>
    </row>
    <row r="689" spans="1:4" ht="21.75">
      <c r="A689" s="3"/>
      <c r="B689" s="3"/>
      <c r="C689" s="3"/>
      <c r="D689" s="3"/>
    </row>
    <row r="690" spans="1:4" ht="21.75">
      <c r="A690" s="3"/>
      <c r="B690" s="3"/>
      <c r="C690" s="3"/>
      <c r="D690" s="3"/>
    </row>
    <row r="691" spans="1:4" ht="21.75">
      <c r="A691" s="3"/>
      <c r="B691" s="3"/>
      <c r="C691" s="3"/>
      <c r="D691" s="3"/>
    </row>
    <row r="692" spans="1:4" ht="21.75">
      <c r="A692" s="3"/>
      <c r="B692" s="3"/>
      <c r="C692" s="3"/>
      <c r="D692" s="3"/>
    </row>
    <row r="693" spans="1:4" ht="21.75">
      <c r="A693" s="3"/>
      <c r="B693" s="3"/>
      <c r="C693" s="3"/>
      <c r="D693" s="3"/>
    </row>
    <row r="694" spans="1:4" ht="21.75">
      <c r="A694" s="3"/>
      <c r="B694" s="3"/>
      <c r="C694" s="3"/>
      <c r="D694" s="3"/>
    </row>
    <row r="695" spans="1:4" ht="21.75">
      <c r="A695" s="3"/>
      <c r="B695" s="3"/>
      <c r="C695" s="3"/>
      <c r="D695" s="3"/>
    </row>
    <row r="696" spans="1:4" ht="21.75">
      <c r="A696" s="3"/>
      <c r="B696" s="3"/>
      <c r="C696" s="3"/>
      <c r="D696" s="3"/>
    </row>
    <row r="697" spans="1:4" ht="21.75">
      <c r="A697" s="3"/>
      <c r="B697" s="3"/>
      <c r="C697" s="3"/>
      <c r="D697" s="3"/>
    </row>
    <row r="698" spans="1:4" ht="21.75">
      <c r="A698" s="3"/>
      <c r="B698" s="3"/>
      <c r="C698" s="3"/>
      <c r="D698" s="3"/>
    </row>
    <row r="699" spans="1:4" ht="21.75">
      <c r="A699" s="3"/>
      <c r="B699" s="3"/>
      <c r="C699" s="3"/>
      <c r="D699" s="3"/>
    </row>
    <row r="700" spans="1:4" ht="21.75">
      <c r="A700" s="3"/>
      <c r="B700" s="3"/>
      <c r="C700" s="3"/>
      <c r="D700" s="3"/>
    </row>
    <row r="701" spans="1:4" ht="21.75">
      <c r="A701" s="3"/>
      <c r="B701" s="3"/>
      <c r="C701" s="3"/>
      <c r="D701" s="3"/>
    </row>
    <row r="702" spans="1:4" ht="21.75">
      <c r="A702" s="3"/>
      <c r="B702" s="3"/>
      <c r="C702" s="3"/>
      <c r="D702" s="3"/>
    </row>
    <row r="703" spans="1:4" ht="21.75">
      <c r="A703" s="3"/>
      <c r="B703" s="3"/>
      <c r="C703" s="3"/>
      <c r="D703" s="3"/>
    </row>
    <row r="704" spans="1:4" ht="21.75">
      <c r="A704" s="3"/>
      <c r="B704" s="3"/>
      <c r="C704" s="3"/>
      <c r="D704" s="3"/>
    </row>
    <row r="705" spans="1:4" ht="21.75">
      <c r="A705" s="3"/>
      <c r="B705" s="3"/>
      <c r="C705" s="3"/>
      <c r="D705" s="3"/>
    </row>
    <row r="706" spans="1:4" ht="21.75">
      <c r="A706" s="3"/>
      <c r="B706" s="3"/>
      <c r="C706" s="3"/>
      <c r="D706" s="3"/>
    </row>
    <row r="707" spans="1:4" ht="21.75">
      <c r="A707" s="3"/>
      <c r="B707" s="3"/>
      <c r="C707" s="3"/>
      <c r="D707" s="3"/>
    </row>
    <row r="708" spans="1:4" ht="21.75">
      <c r="A708" s="3"/>
      <c r="B708" s="3"/>
      <c r="C708" s="3"/>
      <c r="D708" s="3"/>
    </row>
    <row r="709" spans="1:4" ht="21.75">
      <c r="A709" s="3"/>
      <c r="B709" s="3"/>
      <c r="C709" s="3"/>
      <c r="D709" s="3"/>
    </row>
    <row r="710" spans="1:4" ht="21.75">
      <c r="A710" s="3"/>
      <c r="B710" s="3"/>
      <c r="C710" s="3"/>
      <c r="D710" s="3"/>
    </row>
    <row r="711" spans="1:4" ht="21.75">
      <c r="A711" s="3"/>
      <c r="B711" s="3"/>
      <c r="C711" s="3"/>
      <c r="D711" s="3"/>
    </row>
    <row r="712" spans="1:4" ht="21.75">
      <c r="A712" s="3"/>
      <c r="B712" s="3"/>
      <c r="C712" s="3"/>
      <c r="D712" s="3"/>
    </row>
    <row r="713" spans="1:4" ht="21.75">
      <c r="A713" s="3"/>
      <c r="B713" s="3"/>
      <c r="C713" s="3"/>
      <c r="D713" s="3"/>
    </row>
    <row r="714" spans="1:4" ht="21.75">
      <c r="A714" s="3"/>
      <c r="B714" s="3"/>
      <c r="C714" s="3"/>
      <c r="D714" s="3"/>
    </row>
    <row r="715" spans="1:4" ht="21.75">
      <c r="A715" s="3"/>
      <c r="B715" s="3"/>
      <c r="C715" s="3"/>
      <c r="D715" s="3"/>
    </row>
    <row r="716" spans="1:4" ht="21.75">
      <c r="A716" s="3"/>
      <c r="B716" s="3"/>
      <c r="C716" s="3"/>
      <c r="D716" s="3"/>
    </row>
    <row r="717" spans="1:4" ht="21.75">
      <c r="A717" s="3"/>
      <c r="B717" s="3"/>
      <c r="C717" s="3"/>
      <c r="D717" s="3"/>
    </row>
    <row r="718" spans="1:4" ht="21.75">
      <c r="A718" s="3"/>
      <c r="B718" s="3"/>
      <c r="C718" s="3"/>
      <c r="D718" s="3"/>
    </row>
    <row r="719" spans="1:4" ht="21.75">
      <c r="A719" s="3"/>
      <c r="B719" s="3"/>
      <c r="C719" s="3"/>
      <c r="D719" s="3"/>
    </row>
    <row r="720" spans="1:4" ht="21.75">
      <c r="A720" s="3"/>
      <c r="B720" s="3"/>
      <c r="C720" s="3"/>
      <c r="D720" s="3"/>
    </row>
    <row r="721" spans="1:4" ht="21.75">
      <c r="A721" s="3"/>
      <c r="B721" s="3"/>
      <c r="C721" s="3"/>
      <c r="D721" s="3"/>
    </row>
    <row r="722" spans="1:4" ht="21.75">
      <c r="A722" s="3"/>
      <c r="B722" s="3"/>
      <c r="C722" s="3"/>
      <c r="D722" s="3"/>
    </row>
    <row r="723" spans="1:4" ht="21.75">
      <c r="A723" s="3"/>
      <c r="B723" s="3"/>
      <c r="C723" s="3"/>
      <c r="D723" s="3"/>
    </row>
    <row r="724" spans="1:4" ht="21.75">
      <c r="A724" s="3"/>
      <c r="B724" s="3"/>
      <c r="C724" s="3"/>
      <c r="D724" s="3"/>
    </row>
    <row r="725" spans="1:4" ht="21.75">
      <c r="A725" s="3"/>
      <c r="B725" s="3"/>
      <c r="C725" s="3"/>
      <c r="D725" s="3"/>
    </row>
    <row r="726" spans="1:4" ht="21.75">
      <c r="A726" s="3"/>
      <c r="B726" s="3"/>
      <c r="C726" s="3"/>
      <c r="D726" s="3"/>
    </row>
    <row r="727" spans="1:4" ht="21.75">
      <c r="A727" s="3"/>
      <c r="B727" s="3"/>
      <c r="C727" s="3"/>
      <c r="D727" s="3"/>
    </row>
    <row r="728" spans="1:4" ht="21.75">
      <c r="A728" s="3"/>
      <c r="B728" s="3"/>
      <c r="C728" s="3"/>
      <c r="D728" s="3"/>
    </row>
    <row r="729" spans="1:4" ht="21.75">
      <c r="A729" s="3"/>
      <c r="B729" s="3"/>
      <c r="C729" s="3"/>
      <c r="D729" s="3"/>
    </row>
    <row r="730" spans="1:4" ht="21.75">
      <c r="A730" s="3"/>
      <c r="B730" s="3"/>
      <c r="C730" s="3"/>
      <c r="D730" s="3"/>
    </row>
    <row r="731" spans="1:4" ht="21.75">
      <c r="A731" s="3"/>
      <c r="B731" s="3"/>
      <c r="C731" s="3"/>
      <c r="D731" s="3"/>
    </row>
    <row r="732" spans="1:4" ht="21.75">
      <c r="A732" s="3"/>
      <c r="B732" s="3"/>
      <c r="C732" s="3"/>
      <c r="D732" s="3"/>
    </row>
    <row r="733" spans="1:4" ht="21.75">
      <c r="A733" s="3"/>
      <c r="B733" s="3"/>
      <c r="C733" s="3"/>
      <c r="D733" s="3"/>
    </row>
    <row r="734" spans="1:4" ht="21.75">
      <c r="A734" s="3"/>
      <c r="B734" s="3"/>
      <c r="C734" s="3"/>
      <c r="D734" s="3"/>
    </row>
    <row r="735" spans="1:4" ht="21.75">
      <c r="A735" s="3"/>
      <c r="B735" s="3"/>
      <c r="C735" s="3"/>
      <c r="D735" s="3"/>
    </row>
    <row r="736" spans="1:4" ht="21.75">
      <c r="A736" s="3"/>
      <c r="B736" s="3"/>
      <c r="C736" s="3"/>
      <c r="D736" s="3"/>
    </row>
    <row r="737" spans="1:4" ht="21.75">
      <c r="A737" s="3"/>
      <c r="B737" s="3"/>
      <c r="C737" s="3"/>
      <c r="D737" s="3"/>
    </row>
    <row r="738" spans="1:4" ht="21.75">
      <c r="A738" s="3"/>
      <c r="B738" s="3"/>
      <c r="C738" s="3"/>
      <c r="D738" s="3"/>
    </row>
    <row r="739" spans="1:4" ht="21.75">
      <c r="A739" s="3"/>
      <c r="B739" s="3"/>
      <c r="C739" s="3"/>
      <c r="D739" s="3"/>
    </row>
    <row r="740" spans="1:4" ht="21.75">
      <c r="A740" s="3"/>
      <c r="B740" s="3"/>
      <c r="C740" s="3"/>
      <c r="D740" s="3"/>
    </row>
    <row r="741" spans="1:4" ht="21.75">
      <c r="A741" s="3"/>
      <c r="B741" s="3"/>
      <c r="C741" s="3"/>
      <c r="D741" s="3"/>
    </row>
    <row r="742" spans="1:4" ht="21.75">
      <c r="A742" s="3"/>
      <c r="B742" s="3"/>
      <c r="C742" s="3"/>
      <c r="D742" s="3"/>
    </row>
    <row r="743" spans="1:4" ht="21.75">
      <c r="A743" s="3"/>
      <c r="B743" s="3"/>
      <c r="C743" s="3"/>
      <c r="D743" s="3"/>
    </row>
    <row r="744" spans="1:4" ht="21.75">
      <c r="A744" s="3"/>
      <c r="B744" s="3"/>
      <c r="C744" s="3"/>
      <c r="D744" s="3"/>
    </row>
    <row r="745" spans="1:4" ht="21.75">
      <c r="A745" s="3"/>
      <c r="B745" s="3"/>
      <c r="C745" s="3"/>
      <c r="D745" s="3"/>
    </row>
    <row r="746" spans="1:4" ht="21.75">
      <c r="A746" s="3"/>
      <c r="B746" s="3"/>
      <c r="C746" s="3"/>
      <c r="D746" s="3"/>
    </row>
    <row r="747" spans="1:4" ht="21.75">
      <c r="A747" s="3"/>
      <c r="B747" s="3"/>
      <c r="C747" s="3"/>
      <c r="D747" s="3"/>
    </row>
    <row r="748" spans="1:4" ht="21.75">
      <c r="A748" s="3"/>
      <c r="B748" s="3"/>
      <c r="C748" s="3"/>
      <c r="D748" s="3"/>
    </row>
    <row r="749" spans="1:4" ht="21.75">
      <c r="A749" s="3"/>
      <c r="B749" s="3"/>
      <c r="C749" s="3"/>
      <c r="D749" s="3"/>
    </row>
    <row r="750" spans="1:4" ht="21.75">
      <c r="A750" s="3"/>
      <c r="B750" s="3"/>
      <c r="C750" s="3"/>
      <c r="D750" s="3"/>
    </row>
    <row r="751" spans="1:4" ht="21.75">
      <c r="A751" s="3"/>
      <c r="B751" s="3"/>
      <c r="C751" s="3"/>
      <c r="D751" s="3"/>
    </row>
    <row r="752" spans="1:4" ht="21.75">
      <c r="A752" s="3"/>
      <c r="B752" s="3"/>
      <c r="C752" s="3"/>
      <c r="D752" s="3"/>
    </row>
    <row r="753" spans="1:4" ht="21.75">
      <c r="A753" s="3"/>
      <c r="B753" s="3"/>
      <c r="C753" s="3"/>
      <c r="D753" s="3"/>
    </row>
    <row r="754" spans="1:4" ht="21.75">
      <c r="A754" s="3"/>
      <c r="B754" s="3"/>
      <c r="C754" s="3"/>
      <c r="D754" s="3"/>
    </row>
    <row r="755" spans="1:4" ht="21.75">
      <c r="A755" s="3"/>
      <c r="B755" s="3"/>
      <c r="C755" s="3"/>
      <c r="D755" s="3"/>
    </row>
    <row r="756" spans="1:4" ht="21.75">
      <c r="A756" s="3"/>
      <c r="B756" s="3"/>
      <c r="C756" s="3"/>
      <c r="D756" s="3"/>
    </row>
    <row r="757" spans="1:4" ht="21.75">
      <c r="A757" s="3"/>
      <c r="B757" s="3"/>
      <c r="C757" s="3"/>
      <c r="D757" s="3"/>
    </row>
    <row r="758" spans="1:4" ht="21.75">
      <c r="A758" s="3"/>
      <c r="B758" s="3"/>
      <c r="C758" s="3"/>
      <c r="D758" s="3"/>
    </row>
    <row r="759" spans="1:4" ht="21.75">
      <c r="A759" s="3"/>
      <c r="B759" s="3"/>
      <c r="C759" s="3"/>
      <c r="D759" s="3"/>
    </row>
    <row r="760" spans="1:4" ht="21.75">
      <c r="A760" s="3"/>
      <c r="B760" s="3"/>
      <c r="C760" s="3"/>
      <c r="D760" s="3"/>
    </row>
    <row r="761" spans="1:4" ht="21.75">
      <c r="A761" s="3"/>
      <c r="B761" s="3"/>
      <c r="C761" s="3"/>
      <c r="D761" s="3"/>
    </row>
    <row r="762" spans="1:4" ht="21.75">
      <c r="A762" s="3"/>
      <c r="B762" s="3"/>
      <c r="C762" s="3"/>
      <c r="D762" s="3"/>
    </row>
    <row r="763" spans="1:4" ht="21.75">
      <c r="A763" s="3"/>
      <c r="B763" s="3"/>
      <c r="C763" s="3"/>
      <c r="D763" s="3"/>
    </row>
    <row r="764" spans="1:4" ht="21.75">
      <c r="A764" s="3"/>
      <c r="B764" s="3"/>
      <c r="C764" s="3"/>
      <c r="D764" s="3"/>
    </row>
    <row r="765" spans="1:4" ht="21.75">
      <c r="A765" s="3"/>
      <c r="B765" s="3"/>
      <c r="C765" s="3"/>
      <c r="D765" s="3"/>
    </row>
    <row r="766" spans="1:4" ht="21.75">
      <c r="A766" s="3"/>
      <c r="B766" s="3"/>
      <c r="C766" s="3"/>
      <c r="D766" s="3"/>
    </row>
    <row r="767" spans="1:4" ht="21.75">
      <c r="A767" s="3"/>
      <c r="B767" s="3"/>
      <c r="C767" s="3"/>
      <c r="D767" s="3"/>
    </row>
    <row r="768" spans="1:4" ht="21.75">
      <c r="A768" s="3"/>
      <c r="B768" s="3"/>
      <c r="C768" s="3"/>
      <c r="D768" s="3"/>
    </row>
    <row r="769" spans="1:4" ht="21.75">
      <c r="A769" s="3"/>
      <c r="B769" s="3"/>
      <c r="C769" s="3"/>
      <c r="D769" s="3"/>
    </row>
    <row r="770" spans="1:4" ht="21.75">
      <c r="A770" s="3"/>
      <c r="B770" s="3"/>
      <c r="C770" s="3"/>
      <c r="D770" s="3"/>
    </row>
    <row r="771" spans="1:4" ht="21.75">
      <c r="A771" s="3"/>
      <c r="B771" s="3"/>
      <c r="C771" s="3"/>
      <c r="D771" s="3"/>
    </row>
    <row r="772" spans="1:4" ht="21.75">
      <c r="A772" s="3"/>
      <c r="B772" s="3"/>
      <c r="C772" s="3"/>
      <c r="D772" s="3"/>
    </row>
    <row r="773" spans="1:4" ht="21.75">
      <c r="A773" s="3"/>
      <c r="B773" s="3"/>
      <c r="C773" s="3"/>
      <c r="D773" s="3"/>
    </row>
    <row r="774" spans="1:4" ht="21.75">
      <c r="A774" s="3"/>
      <c r="B774" s="3"/>
      <c r="C774" s="3"/>
      <c r="D774" s="3"/>
    </row>
    <row r="775" spans="1:4" ht="21.75">
      <c r="A775" s="3"/>
      <c r="B775" s="3"/>
      <c r="C775" s="3"/>
      <c r="D775" s="3"/>
    </row>
    <row r="776" spans="1:4" ht="21.75">
      <c r="A776" s="3"/>
      <c r="B776" s="3"/>
      <c r="C776" s="3"/>
      <c r="D776" s="3"/>
    </row>
    <row r="777" spans="1:4" ht="21.75">
      <c r="A777" s="3"/>
      <c r="B777" s="3"/>
      <c r="C777" s="3"/>
      <c r="D777" s="3"/>
    </row>
    <row r="778" spans="1:4" ht="21.75">
      <c r="A778" s="3"/>
      <c r="B778" s="3"/>
      <c r="C778" s="3"/>
      <c r="D778" s="3"/>
    </row>
    <row r="779" spans="1:4" ht="21.75">
      <c r="A779" s="3"/>
      <c r="B779" s="3"/>
      <c r="C779" s="3"/>
      <c r="D779" s="3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/>
  <pageMargins left="0.19" right="0.49" top="0.24" bottom="0.73" header="0.22" footer="0.5"/>
  <pageSetup horizontalDpi="600" verticalDpi="600" orientation="landscape" paperSize="9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2:H28"/>
  <sheetViews>
    <sheetView zoomScalePageLayoutView="0" workbookViewId="0" topLeftCell="A19">
      <selection activeCell="I21" sqref="I21"/>
    </sheetView>
  </sheetViews>
  <sheetFormatPr defaultColWidth="8.8515625" defaultRowHeight="21.75"/>
  <cols>
    <col min="1" max="1" width="8.00390625" style="2" customWidth="1"/>
    <col min="2" max="2" width="8.8515625" style="2" customWidth="1"/>
    <col min="3" max="3" width="15.421875" style="2" customWidth="1"/>
    <col min="4" max="4" width="16.8515625" style="2" customWidth="1"/>
    <col min="5" max="5" width="19.140625" style="9" customWidth="1"/>
    <col min="6" max="6" width="2.57421875" style="2" customWidth="1"/>
    <col min="7" max="7" width="19.7109375" style="9" customWidth="1"/>
    <col min="8" max="16384" width="8.8515625" style="2" customWidth="1"/>
  </cols>
  <sheetData>
    <row r="2" spans="1:8" ht="23.25">
      <c r="A2" s="648" t="s">
        <v>432</v>
      </c>
      <c r="B2" s="648"/>
      <c r="C2" s="648"/>
      <c r="D2" s="648"/>
      <c r="E2" s="648"/>
      <c r="F2" s="648"/>
      <c r="G2" s="648"/>
      <c r="H2" s="20"/>
    </row>
    <row r="3" spans="1:8" ht="23.25">
      <c r="A3" s="648" t="s">
        <v>433</v>
      </c>
      <c r="B3" s="648"/>
      <c r="C3" s="648"/>
      <c r="D3" s="648"/>
      <c r="E3" s="648"/>
      <c r="F3" s="648"/>
      <c r="G3" s="648"/>
      <c r="H3" s="20"/>
    </row>
    <row r="4" spans="2:5" ht="23.25">
      <c r="B4" s="2" t="s">
        <v>310</v>
      </c>
      <c r="E4" s="9">
        <v>3935981.11</v>
      </c>
    </row>
    <row r="5" spans="1:7" ht="23.25">
      <c r="A5" s="29" t="s">
        <v>434</v>
      </c>
      <c r="B5" s="30">
        <v>18933</v>
      </c>
      <c r="C5" s="2" t="s">
        <v>435</v>
      </c>
      <c r="G5" s="8">
        <v>25912</v>
      </c>
    </row>
    <row r="6" spans="2:7" ht="23.25">
      <c r="B6" s="2" t="s">
        <v>436</v>
      </c>
      <c r="G6" s="11">
        <f>E4+G5</f>
        <v>3961893.11</v>
      </c>
    </row>
    <row r="7" spans="1:7" ht="23.25">
      <c r="A7" s="29" t="s">
        <v>437</v>
      </c>
      <c r="B7" s="30">
        <v>18963</v>
      </c>
      <c r="C7" s="2" t="s">
        <v>538</v>
      </c>
      <c r="G7" s="9">
        <v>7440</v>
      </c>
    </row>
    <row r="8" spans="2:7" ht="23.25">
      <c r="B8" s="2" t="s">
        <v>436</v>
      </c>
      <c r="G8" s="11">
        <f>G6-G7</f>
        <v>3954453.11</v>
      </c>
    </row>
    <row r="9" spans="1:7" ht="23.25">
      <c r="A9" s="29" t="s">
        <v>437</v>
      </c>
      <c r="B9" s="30">
        <v>18994</v>
      </c>
      <c r="C9" s="2" t="s">
        <v>538</v>
      </c>
      <c r="G9" s="9">
        <v>9630</v>
      </c>
    </row>
    <row r="10" spans="2:7" ht="23.25">
      <c r="B10" s="2" t="s">
        <v>436</v>
      </c>
      <c r="G10" s="11">
        <f>G8-G9</f>
        <v>3944823.11</v>
      </c>
    </row>
    <row r="11" spans="1:7" ht="23.25">
      <c r="A11" s="29" t="s">
        <v>437</v>
      </c>
      <c r="B11" s="30">
        <v>19025</v>
      </c>
      <c r="C11" s="2" t="s">
        <v>538</v>
      </c>
      <c r="G11" s="9">
        <v>10849</v>
      </c>
    </row>
    <row r="12" spans="2:7" ht="23.25">
      <c r="B12" s="2" t="s">
        <v>436</v>
      </c>
      <c r="G12" s="11">
        <f>G10-G11</f>
        <v>3933974.11</v>
      </c>
    </row>
    <row r="13" spans="1:7" ht="23.25">
      <c r="A13" s="29" t="s">
        <v>437</v>
      </c>
      <c r="B13" s="30">
        <v>19054</v>
      </c>
      <c r="C13" s="2" t="s">
        <v>538</v>
      </c>
      <c r="G13" s="9">
        <v>11130</v>
      </c>
    </row>
    <row r="14" spans="2:7" ht="23.25">
      <c r="B14" s="2" t="s">
        <v>436</v>
      </c>
      <c r="G14" s="11">
        <f>G12-G13</f>
        <v>3922844.11</v>
      </c>
    </row>
    <row r="15" spans="1:7" ht="23.25">
      <c r="A15" s="29" t="s">
        <v>437</v>
      </c>
      <c r="B15" s="30">
        <v>19085</v>
      </c>
      <c r="C15" s="2" t="s">
        <v>538</v>
      </c>
      <c r="G15" s="9">
        <v>11320</v>
      </c>
    </row>
    <row r="16" spans="2:7" ht="23.25">
      <c r="B16" s="2" t="s">
        <v>436</v>
      </c>
      <c r="G16" s="11">
        <f>G14-G15</f>
        <v>3911524.11</v>
      </c>
    </row>
    <row r="17" spans="1:7" ht="23.25">
      <c r="A17" s="29" t="s">
        <v>437</v>
      </c>
      <c r="B17" s="30">
        <v>19115</v>
      </c>
      <c r="C17" s="2" t="s">
        <v>538</v>
      </c>
      <c r="G17" s="8">
        <v>22050</v>
      </c>
    </row>
    <row r="18" spans="2:7" ht="23.25">
      <c r="B18" s="2" t="s">
        <v>436</v>
      </c>
      <c r="G18" s="11">
        <f>G16-G17</f>
        <v>3889474.11</v>
      </c>
    </row>
    <row r="19" spans="1:7" ht="23.25">
      <c r="A19" s="29" t="s">
        <v>437</v>
      </c>
      <c r="B19" s="30">
        <v>19146</v>
      </c>
      <c r="C19" s="2" t="s">
        <v>538</v>
      </c>
      <c r="G19" s="9">
        <v>376700</v>
      </c>
    </row>
    <row r="20" spans="2:7" ht="23.25">
      <c r="B20" s="2" t="s">
        <v>436</v>
      </c>
      <c r="G20" s="11">
        <f>G18-G19</f>
        <v>3512774.11</v>
      </c>
    </row>
    <row r="21" spans="1:7" ht="23.25">
      <c r="A21" s="29" t="s">
        <v>437</v>
      </c>
      <c r="B21" s="30">
        <v>19176</v>
      </c>
      <c r="C21" s="2" t="s">
        <v>538</v>
      </c>
      <c r="G21" s="9">
        <v>252770</v>
      </c>
    </row>
    <row r="22" spans="2:7" ht="23.25">
      <c r="B22" s="2" t="s">
        <v>436</v>
      </c>
      <c r="G22" s="11">
        <f>G20-G21</f>
        <v>3260004.11</v>
      </c>
    </row>
    <row r="23" spans="1:7" ht="23.25">
      <c r="A23" s="29" t="s">
        <v>437</v>
      </c>
      <c r="B23" s="30">
        <v>19207</v>
      </c>
      <c r="C23" s="2" t="s">
        <v>538</v>
      </c>
      <c r="G23" s="8">
        <v>568130</v>
      </c>
    </row>
    <row r="24" spans="2:7" ht="23.25">
      <c r="B24" s="2" t="s">
        <v>436</v>
      </c>
      <c r="G24" s="11">
        <f>G22-G23</f>
        <v>2691874.11</v>
      </c>
    </row>
    <row r="25" spans="1:7" ht="23.25">
      <c r="A25" s="29" t="s">
        <v>437</v>
      </c>
      <c r="B25" s="30">
        <v>19238</v>
      </c>
      <c r="C25" s="2" t="s">
        <v>538</v>
      </c>
      <c r="G25" s="9">
        <v>618300</v>
      </c>
    </row>
    <row r="26" spans="2:7" ht="23.25">
      <c r="B26" s="2" t="s">
        <v>436</v>
      </c>
      <c r="G26" s="11">
        <f>G24-G25</f>
        <v>2073574.1099999999</v>
      </c>
    </row>
    <row r="27" spans="1:7" ht="23.25">
      <c r="A27" s="29" t="s">
        <v>434</v>
      </c>
      <c r="B27" s="2" t="s">
        <v>308</v>
      </c>
      <c r="G27" s="9">
        <v>1700609.02</v>
      </c>
    </row>
    <row r="28" spans="5:7" ht="24" thickBot="1">
      <c r="E28" s="1" t="s">
        <v>277</v>
      </c>
      <c r="G28" s="31">
        <f>SUM(G26:G27)</f>
        <v>3774183.13</v>
      </c>
    </row>
    <row r="29" ht="24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7">
      <selection activeCell="F16" sqref="F16"/>
    </sheetView>
  </sheetViews>
  <sheetFormatPr defaultColWidth="9.140625" defaultRowHeight="21.75"/>
  <cols>
    <col min="1" max="1" width="4.00390625" style="0" customWidth="1"/>
    <col min="2" max="2" width="28.140625" style="0" customWidth="1"/>
    <col min="3" max="3" width="23.28125" style="0" customWidth="1"/>
    <col min="4" max="7" width="21.00390625" style="0" customWidth="1"/>
  </cols>
  <sheetData>
    <row r="1" spans="1:7" ht="23.25">
      <c r="A1" s="649" t="s">
        <v>341</v>
      </c>
      <c r="B1" s="649"/>
      <c r="C1" s="649"/>
      <c r="D1" s="649"/>
      <c r="E1" s="649"/>
      <c r="F1" s="649"/>
      <c r="G1" s="649"/>
    </row>
    <row r="2" spans="1:7" ht="23.25">
      <c r="A2" s="649" t="s">
        <v>67</v>
      </c>
      <c r="B2" s="649"/>
      <c r="C2" s="649"/>
      <c r="D2" s="649"/>
      <c r="E2" s="649"/>
      <c r="F2" s="649"/>
      <c r="G2" s="649"/>
    </row>
    <row r="3" spans="1:7" ht="23.25">
      <c r="A3" s="649" t="s">
        <v>68</v>
      </c>
      <c r="B3" s="649"/>
      <c r="C3" s="649"/>
      <c r="D3" s="649"/>
      <c r="E3" s="649"/>
      <c r="F3" s="649"/>
      <c r="G3" s="649"/>
    </row>
    <row r="4" ht="15.75" customHeight="1"/>
    <row r="5" spans="1:7" ht="21.75">
      <c r="A5" s="22"/>
      <c r="B5" s="22"/>
      <c r="C5" s="82" t="s">
        <v>388</v>
      </c>
      <c r="D5" s="650" t="s">
        <v>69</v>
      </c>
      <c r="E5" s="651"/>
      <c r="F5" s="650" t="s">
        <v>69</v>
      </c>
      <c r="G5" s="651"/>
    </row>
    <row r="6" spans="1:7" ht="21.75">
      <c r="A6" s="21"/>
      <c r="B6" s="21"/>
      <c r="C6" s="75"/>
      <c r="D6" s="83" t="s">
        <v>70</v>
      </c>
      <c r="E6" s="84" t="s">
        <v>70</v>
      </c>
      <c r="F6" s="83" t="s">
        <v>70</v>
      </c>
      <c r="G6" s="83" t="s">
        <v>70</v>
      </c>
    </row>
    <row r="7" spans="1:7" ht="21.75">
      <c r="A7" s="77" t="s">
        <v>339</v>
      </c>
      <c r="C7" s="74"/>
      <c r="D7" s="74"/>
      <c r="F7" s="74"/>
      <c r="G7" s="74"/>
    </row>
    <row r="8" spans="2:7" ht="21.75">
      <c r="B8" t="s">
        <v>376</v>
      </c>
      <c r="C8" s="74"/>
      <c r="D8" s="74"/>
      <c r="F8" s="74"/>
      <c r="G8" s="74"/>
    </row>
    <row r="9" spans="2:7" ht="21.75">
      <c r="B9" t="s">
        <v>377</v>
      </c>
      <c r="C9" s="74"/>
      <c r="D9" s="74"/>
      <c r="F9" s="74"/>
      <c r="G9" s="74"/>
    </row>
    <row r="10" spans="2:7" ht="21.75">
      <c r="B10" t="s">
        <v>378</v>
      </c>
      <c r="C10" s="74"/>
      <c r="D10" s="74"/>
      <c r="F10" s="74"/>
      <c r="G10" s="74"/>
    </row>
    <row r="11" spans="2:7" ht="21.75">
      <c r="B11" t="s">
        <v>379</v>
      </c>
      <c r="C11" s="74"/>
      <c r="D11" s="74"/>
      <c r="F11" s="74"/>
      <c r="G11" s="74"/>
    </row>
    <row r="12" spans="2:7" ht="21.75">
      <c r="B12" t="s">
        <v>380</v>
      </c>
      <c r="C12" s="74"/>
      <c r="D12" s="74"/>
      <c r="F12" s="74"/>
      <c r="G12" s="74"/>
    </row>
    <row r="13" spans="2:7" ht="21.75">
      <c r="B13" t="s">
        <v>381</v>
      </c>
      <c r="C13" s="74"/>
      <c r="D13" s="74"/>
      <c r="F13" s="74"/>
      <c r="G13" s="74"/>
    </row>
    <row r="14" spans="2:7" ht="21.75">
      <c r="B14" t="s">
        <v>382</v>
      </c>
      <c r="C14" s="74"/>
      <c r="D14" s="74"/>
      <c r="F14" s="74"/>
      <c r="G14" s="74"/>
    </row>
    <row r="15" spans="2:7" ht="21.75">
      <c r="B15" t="s">
        <v>338</v>
      </c>
      <c r="C15" s="74"/>
      <c r="D15" s="74"/>
      <c r="F15" s="74"/>
      <c r="G15" s="74"/>
    </row>
    <row r="16" spans="2:7" ht="21.75">
      <c r="B16" t="s">
        <v>357</v>
      </c>
      <c r="C16" s="74"/>
      <c r="D16" s="74"/>
      <c r="F16" s="74"/>
      <c r="G16" s="74"/>
    </row>
    <row r="17" spans="2:7" ht="21.75">
      <c r="B17" t="s">
        <v>385</v>
      </c>
      <c r="C17" s="74"/>
      <c r="D17" s="74"/>
      <c r="F17" s="74"/>
      <c r="G17" s="74"/>
    </row>
    <row r="18" spans="2:7" ht="21.75">
      <c r="B18" t="s">
        <v>383</v>
      </c>
      <c r="C18" s="74"/>
      <c r="D18" s="74"/>
      <c r="F18" s="74"/>
      <c r="G18" s="74"/>
    </row>
    <row r="19" spans="2:7" ht="21.75">
      <c r="B19" t="s">
        <v>384</v>
      </c>
      <c r="C19" s="74"/>
      <c r="D19" s="74"/>
      <c r="F19" s="74"/>
      <c r="G19" s="74"/>
    </row>
    <row r="20" spans="2:7" ht="22.5" thickBot="1">
      <c r="B20" s="78" t="s">
        <v>388</v>
      </c>
      <c r="C20" s="80"/>
      <c r="D20" s="80"/>
      <c r="E20" s="81"/>
      <c r="F20" s="80"/>
      <c r="G20" s="80"/>
    </row>
    <row r="21" ht="22.5" thickTop="1"/>
    <row r="22" spans="2:5" ht="21.75">
      <c r="B22" t="s">
        <v>324</v>
      </c>
      <c r="C22" t="s">
        <v>71</v>
      </c>
      <c r="E22" t="s">
        <v>323</v>
      </c>
    </row>
    <row r="23" spans="3:5" ht="21.75">
      <c r="C23" t="s">
        <v>72</v>
      </c>
      <c r="E23" t="s">
        <v>323</v>
      </c>
    </row>
    <row r="24" spans="3:5" ht="22.5" thickBot="1">
      <c r="C24" s="78" t="s">
        <v>388</v>
      </c>
      <c r="D24" s="79"/>
      <c r="E24" t="s">
        <v>323</v>
      </c>
    </row>
    <row r="25" ht="22.5" thickTop="1"/>
  </sheetData>
  <sheetProtection/>
  <mergeCells count="5">
    <mergeCell ref="A1:G1"/>
    <mergeCell ref="D5:E5"/>
    <mergeCell ref="F5:G5"/>
    <mergeCell ref="A3:G3"/>
    <mergeCell ref="A2:G2"/>
  </mergeCells>
  <printOptions/>
  <pageMargins left="0.75" right="0.75" top="0.57" bottom="0.48" header="0.5" footer="0.5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Q95"/>
  <sheetViews>
    <sheetView zoomScale="85" zoomScaleNormal="85" zoomScalePageLayoutView="0" workbookViewId="0" topLeftCell="A4">
      <selection activeCell="J23" sqref="J23"/>
    </sheetView>
  </sheetViews>
  <sheetFormatPr defaultColWidth="9.140625" defaultRowHeight="21.75"/>
  <cols>
    <col min="1" max="1" width="24.8515625" style="32" customWidth="1"/>
    <col min="2" max="2" width="11.00390625" style="32" customWidth="1"/>
    <col min="3" max="3" width="11.140625" style="32" customWidth="1"/>
    <col min="4" max="4" width="13.28125" style="32" customWidth="1"/>
    <col min="5" max="6" width="12.421875" style="32" customWidth="1"/>
    <col min="7" max="7" width="11.28125" style="32" customWidth="1"/>
    <col min="8" max="8" width="11.00390625" style="32" customWidth="1"/>
    <col min="9" max="9" width="10.8515625" style="32" customWidth="1"/>
    <col min="10" max="11" width="11.28125" style="32" customWidth="1"/>
    <col min="12" max="12" width="12.28125" style="32" customWidth="1"/>
    <col min="13" max="13" width="10.00390625" style="32" customWidth="1"/>
    <col min="14" max="14" width="10.28125" style="32" customWidth="1"/>
    <col min="15" max="17" width="10.28125" style="41" customWidth="1"/>
    <col min="18" max="16384" width="9.140625" style="32" customWidth="1"/>
  </cols>
  <sheetData>
    <row r="1" spans="1:17" ht="21.75">
      <c r="A1" s="652" t="s">
        <v>65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</row>
    <row r="2" spans="1:14" ht="21.75">
      <c r="A2" s="76" t="s">
        <v>66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ht="18" customHeight="1"/>
    <row r="4" spans="1:17" s="34" customFormat="1" ht="19.5">
      <c r="A4" s="33"/>
      <c r="B4" s="59" t="s">
        <v>337</v>
      </c>
      <c r="C4" s="60" t="s">
        <v>388</v>
      </c>
      <c r="D4" s="653" t="s">
        <v>19</v>
      </c>
      <c r="E4" s="653"/>
      <c r="F4" s="61" t="s">
        <v>39</v>
      </c>
      <c r="G4" s="61" t="s">
        <v>280</v>
      </c>
      <c r="H4" s="61" t="s">
        <v>281</v>
      </c>
      <c r="I4" s="61" t="s">
        <v>282</v>
      </c>
      <c r="J4" s="654" t="s">
        <v>23</v>
      </c>
      <c r="K4" s="655"/>
      <c r="L4" s="64" t="s">
        <v>28</v>
      </c>
      <c r="M4" s="654" t="s">
        <v>29</v>
      </c>
      <c r="N4" s="655"/>
      <c r="O4" s="653" t="s">
        <v>285</v>
      </c>
      <c r="P4" s="653"/>
      <c r="Q4" s="65" t="s">
        <v>385</v>
      </c>
    </row>
    <row r="5" spans="1:17" s="34" customFormat="1" ht="19.5">
      <c r="A5" s="35"/>
      <c r="B5" s="62"/>
      <c r="C5" s="63"/>
      <c r="D5" s="61" t="s">
        <v>20</v>
      </c>
      <c r="E5" s="61" t="s">
        <v>21</v>
      </c>
      <c r="F5" s="61"/>
      <c r="G5" s="61" t="s">
        <v>19</v>
      </c>
      <c r="H5" s="61" t="s">
        <v>22</v>
      </c>
      <c r="I5" s="61" t="s">
        <v>24</v>
      </c>
      <c r="J5" s="61" t="s">
        <v>19</v>
      </c>
      <c r="K5" s="61" t="s">
        <v>25</v>
      </c>
      <c r="L5" s="61" t="s">
        <v>27</v>
      </c>
      <c r="M5" s="61" t="s">
        <v>19</v>
      </c>
      <c r="N5" s="61" t="s">
        <v>30</v>
      </c>
      <c r="O5" s="61" t="s">
        <v>27</v>
      </c>
      <c r="P5" s="65" t="s">
        <v>31</v>
      </c>
      <c r="Q5" s="65"/>
    </row>
    <row r="6" spans="1:17" s="41" customFormat="1" ht="17.25">
      <c r="A6" s="37" t="s">
        <v>339</v>
      </c>
      <c r="B6" s="38"/>
      <c r="C6" s="39"/>
      <c r="D6" s="38"/>
      <c r="E6" s="40"/>
      <c r="F6" s="40"/>
      <c r="G6" s="38"/>
      <c r="H6" s="40"/>
      <c r="I6" s="40"/>
      <c r="J6" s="38"/>
      <c r="K6" s="40"/>
      <c r="L6" s="40"/>
      <c r="M6" s="40"/>
      <c r="N6" s="38"/>
      <c r="O6" s="66"/>
      <c r="P6" s="66"/>
      <c r="Q6" s="66"/>
    </row>
    <row r="7" spans="1:17" s="41" customFormat="1" ht="17.25">
      <c r="A7" s="42" t="s">
        <v>407</v>
      </c>
      <c r="B7" s="40"/>
      <c r="C7" s="39">
        <f aca="true" t="shared" si="0" ref="C7:C18">SUM(D7:N7)</f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2"/>
      <c r="P7" s="42"/>
      <c r="Q7" s="42"/>
    </row>
    <row r="8" spans="1:17" s="41" customFormat="1" ht="17.25">
      <c r="A8" s="42" t="s">
        <v>399</v>
      </c>
      <c r="B8" s="40"/>
      <c r="C8" s="39">
        <f t="shared" si="0"/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2"/>
      <c r="P8" s="42"/>
      <c r="Q8" s="42"/>
    </row>
    <row r="9" spans="1:17" s="41" customFormat="1" ht="17.25">
      <c r="A9" s="42" t="s">
        <v>400</v>
      </c>
      <c r="B9" s="40"/>
      <c r="C9" s="39">
        <f t="shared" si="0"/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2"/>
      <c r="P9" s="42"/>
      <c r="Q9" s="42"/>
    </row>
    <row r="10" spans="1:17" s="41" customFormat="1" ht="17.25">
      <c r="A10" s="42" t="s">
        <v>401</v>
      </c>
      <c r="B10" s="40"/>
      <c r="C10" s="39">
        <f t="shared" si="0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2"/>
      <c r="P10" s="42"/>
      <c r="Q10" s="42"/>
    </row>
    <row r="11" spans="1:17" s="41" customFormat="1" ht="17.25">
      <c r="A11" s="42" t="s">
        <v>402</v>
      </c>
      <c r="B11" s="40"/>
      <c r="C11" s="39">
        <f t="shared" si="0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2"/>
      <c r="P11" s="42"/>
      <c r="Q11" s="42"/>
    </row>
    <row r="12" spans="1:17" s="41" customFormat="1" ht="17.25">
      <c r="A12" s="42" t="s">
        <v>403</v>
      </c>
      <c r="B12" s="40"/>
      <c r="C12" s="39">
        <f t="shared" si="0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2"/>
      <c r="P12" s="42"/>
      <c r="Q12" s="42"/>
    </row>
    <row r="13" spans="1:17" s="41" customFormat="1" ht="17.25">
      <c r="A13" s="42" t="s">
        <v>404</v>
      </c>
      <c r="B13" s="40"/>
      <c r="C13" s="39">
        <f t="shared" si="0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2"/>
      <c r="P13" s="42"/>
      <c r="Q13" s="42"/>
    </row>
    <row r="14" spans="1:17" s="41" customFormat="1" ht="17.25">
      <c r="A14" s="42" t="s">
        <v>405</v>
      </c>
      <c r="B14" s="40"/>
      <c r="C14" s="39">
        <f t="shared" si="0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2"/>
      <c r="P14" s="42"/>
      <c r="Q14" s="42"/>
    </row>
    <row r="15" spans="1:17" s="41" customFormat="1" ht="17.25">
      <c r="A15" s="42" t="s">
        <v>406</v>
      </c>
      <c r="B15" s="40"/>
      <c r="C15" s="39">
        <f t="shared" si="0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2"/>
      <c r="P15" s="42"/>
      <c r="Q15" s="42"/>
    </row>
    <row r="16" spans="1:17" s="41" customFormat="1" ht="17.25">
      <c r="A16" s="42" t="s">
        <v>13</v>
      </c>
      <c r="B16" s="40"/>
      <c r="C16" s="39">
        <f t="shared" si="0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2"/>
      <c r="P16" s="42"/>
      <c r="Q16" s="42"/>
    </row>
    <row r="17" spans="1:17" s="41" customFormat="1" ht="17.25">
      <c r="A17" s="42" t="s">
        <v>14</v>
      </c>
      <c r="B17" s="40"/>
      <c r="C17" s="39">
        <f t="shared" si="0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2"/>
      <c r="P17" s="42"/>
      <c r="Q17" s="42"/>
    </row>
    <row r="18" spans="1:17" s="41" customFormat="1" ht="17.25">
      <c r="A18" s="42" t="s">
        <v>295</v>
      </c>
      <c r="B18" s="40"/>
      <c r="C18" s="39">
        <f t="shared" si="0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4"/>
      <c r="O18" s="67"/>
      <c r="P18" s="67"/>
      <c r="Q18" s="67"/>
    </row>
    <row r="19" spans="1:17" s="41" customFormat="1" ht="18" thickBot="1">
      <c r="A19" s="45" t="s">
        <v>388</v>
      </c>
      <c r="B19" s="46">
        <f aca="true" t="shared" si="1" ref="B19:G19">SUM(B7:B18)</f>
        <v>0</v>
      </c>
      <c r="C19" s="47">
        <f t="shared" si="1"/>
        <v>0</v>
      </c>
      <c r="D19" s="46">
        <f t="shared" si="1"/>
        <v>0</v>
      </c>
      <c r="E19" s="46">
        <f t="shared" si="1"/>
        <v>0</v>
      </c>
      <c r="F19" s="46">
        <f t="shared" si="1"/>
        <v>0</v>
      </c>
      <c r="G19" s="46">
        <f t="shared" si="1"/>
        <v>0</v>
      </c>
      <c r="H19" s="46">
        <f>SUM(H6:H18)</f>
        <v>0</v>
      </c>
      <c r="I19" s="46">
        <f aca="true" t="shared" si="2" ref="I19:Q19">SUM(I7:I18)</f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0</v>
      </c>
    </row>
    <row r="20" spans="1:17" s="41" customFormat="1" ht="18" thickTop="1">
      <c r="A20" s="49" t="s">
        <v>408</v>
      </c>
      <c r="B20" s="50"/>
      <c r="C20" s="38"/>
      <c r="D20" s="51"/>
      <c r="E20" s="38"/>
      <c r="F20" s="51"/>
      <c r="G20" s="51"/>
      <c r="H20" s="38"/>
      <c r="I20" s="38"/>
      <c r="J20" s="51"/>
      <c r="K20" s="38"/>
      <c r="L20" s="38"/>
      <c r="M20" s="38"/>
      <c r="N20" s="52"/>
      <c r="O20" s="42"/>
      <c r="P20" s="42"/>
      <c r="Q20" s="42"/>
    </row>
    <row r="21" spans="1:17" s="41" customFormat="1" ht="17.25">
      <c r="A21" s="43" t="s">
        <v>409</v>
      </c>
      <c r="B21" s="53"/>
      <c r="C21" s="40"/>
      <c r="D21" s="54"/>
      <c r="E21" s="40"/>
      <c r="F21" s="54"/>
      <c r="G21" s="54"/>
      <c r="H21" s="40"/>
      <c r="I21" s="40"/>
      <c r="J21" s="54"/>
      <c r="K21" s="40"/>
      <c r="L21" s="40"/>
      <c r="M21" s="40"/>
      <c r="N21" s="55"/>
      <c r="O21" s="42"/>
      <c r="P21" s="42"/>
      <c r="Q21" s="42"/>
    </row>
    <row r="22" spans="1:17" s="41" customFormat="1" ht="17.25">
      <c r="A22" s="43" t="s">
        <v>410</v>
      </c>
      <c r="B22" s="53"/>
      <c r="C22" s="40"/>
      <c r="D22" s="54"/>
      <c r="E22" s="40"/>
      <c r="F22" s="54"/>
      <c r="G22" s="54"/>
      <c r="H22" s="40"/>
      <c r="I22" s="40"/>
      <c r="J22" s="54"/>
      <c r="K22" s="40"/>
      <c r="L22" s="40"/>
      <c r="M22" s="40"/>
      <c r="N22" s="55"/>
      <c r="O22" s="42"/>
      <c r="P22" s="42"/>
      <c r="Q22" s="42"/>
    </row>
    <row r="23" spans="1:17" s="41" customFormat="1" ht="17.25">
      <c r="A23" s="43" t="s">
        <v>417</v>
      </c>
      <c r="B23" s="53"/>
      <c r="C23" s="40"/>
      <c r="D23" s="54"/>
      <c r="E23" s="40"/>
      <c r="F23" s="54"/>
      <c r="G23" s="54"/>
      <c r="H23" s="40"/>
      <c r="I23" s="40"/>
      <c r="J23" s="54"/>
      <c r="K23" s="40"/>
      <c r="L23" s="40"/>
      <c r="M23" s="40"/>
      <c r="N23" s="55"/>
      <c r="O23" s="42"/>
      <c r="P23" s="42"/>
      <c r="Q23" s="42"/>
    </row>
    <row r="24" spans="1:17" s="41" customFormat="1" ht="17.25">
      <c r="A24" s="43" t="s">
        <v>411</v>
      </c>
      <c r="B24" s="53"/>
      <c r="C24" s="40"/>
      <c r="D24" s="54"/>
      <c r="E24" s="40"/>
      <c r="F24" s="54"/>
      <c r="G24" s="54"/>
      <c r="H24" s="40"/>
      <c r="I24" s="40"/>
      <c r="J24" s="54"/>
      <c r="K24" s="40"/>
      <c r="L24" s="40"/>
      <c r="M24" s="40"/>
      <c r="N24" s="55"/>
      <c r="O24" s="42"/>
      <c r="P24" s="42"/>
      <c r="Q24" s="42"/>
    </row>
    <row r="25" spans="1:17" s="41" customFormat="1" ht="17.25">
      <c r="A25" s="43" t="s">
        <v>412</v>
      </c>
      <c r="B25" s="53"/>
      <c r="C25" s="40"/>
      <c r="D25" s="54"/>
      <c r="E25" s="40"/>
      <c r="F25" s="54"/>
      <c r="G25" s="54"/>
      <c r="H25" s="40"/>
      <c r="I25" s="40"/>
      <c r="J25" s="54"/>
      <c r="K25" s="40"/>
      <c r="L25" s="40"/>
      <c r="M25" s="40"/>
      <c r="N25" s="55"/>
      <c r="O25" s="42"/>
      <c r="P25" s="42"/>
      <c r="Q25" s="42"/>
    </row>
    <row r="26" spans="1:17" s="41" customFormat="1" ht="17.25">
      <c r="A26" s="43" t="s">
        <v>413</v>
      </c>
      <c r="B26" s="53"/>
      <c r="C26" s="40"/>
      <c r="D26" s="54"/>
      <c r="E26" s="40"/>
      <c r="F26" s="54"/>
      <c r="G26" s="54"/>
      <c r="H26" s="40"/>
      <c r="I26" s="40"/>
      <c r="J26" s="54"/>
      <c r="K26" s="40"/>
      <c r="L26" s="40"/>
      <c r="M26" s="40"/>
      <c r="N26" s="55"/>
      <c r="O26" s="42"/>
      <c r="P26" s="42"/>
      <c r="Q26" s="42"/>
    </row>
    <row r="27" spans="1:17" s="41" customFormat="1" ht="17.25">
      <c r="A27" s="43" t="s">
        <v>414</v>
      </c>
      <c r="B27" s="53"/>
      <c r="C27" s="40"/>
      <c r="D27" s="54"/>
      <c r="E27" s="40"/>
      <c r="F27" s="54"/>
      <c r="G27" s="54"/>
      <c r="H27" s="40"/>
      <c r="I27" s="40"/>
      <c r="J27" s="54"/>
      <c r="K27" s="40"/>
      <c r="L27" s="40"/>
      <c r="M27" s="40"/>
      <c r="N27" s="55"/>
      <c r="O27" s="42"/>
      <c r="P27" s="42"/>
      <c r="Q27" s="42"/>
    </row>
    <row r="28" spans="1:17" s="41" customFormat="1" ht="17.25">
      <c r="A28" s="43" t="s">
        <v>296</v>
      </c>
      <c r="B28" s="53"/>
      <c r="C28" s="40"/>
      <c r="D28" s="54"/>
      <c r="E28" s="40"/>
      <c r="F28" s="54"/>
      <c r="G28" s="54"/>
      <c r="H28" s="40"/>
      <c r="I28" s="40"/>
      <c r="J28" s="54"/>
      <c r="K28" s="40"/>
      <c r="L28" s="40"/>
      <c r="M28" s="40"/>
      <c r="N28" s="55"/>
      <c r="O28" s="67"/>
      <c r="P28" s="67"/>
      <c r="Q28" s="67"/>
    </row>
    <row r="29" spans="1:17" s="41" customFormat="1" ht="18" thickBot="1">
      <c r="A29" s="56" t="s">
        <v>415</v>
      </c>
      <c r="B29" s="57">
        <f>SUM(B21:B28)</f>
        <v>0</v>
      </c>
      <c r="C29" s="46">
        <f>SUM(C21:C28)</f>
        <v>0</v>
      </c>
      <c r="D29" s="47"/>
      <c r="E29" s="46"/>
      <c r="F29" s="47"/>
      <c r="G29" s="47"/>
      <c r="H29" s="46"/>
      <c r="I29" s="46"/>
      <c r="J29" s="47"/>
      <c r="K29" s="46"/>
      <c r="L29" s="46"/>
      <c r="M29" s="46"/>
      <c r="N29" s="48"/>
      <c r="O29" s="68"/>
      <c r="P29" s="68"/>
      <c r="Q29" s="68"/>
    </row>
    <row r="30" spans="1:3" s="41" customFormat="1" ht="18.75" thickBot="1" thickTop="1">
      <c r="A30" s="58" t="s">
        <v>416</v>
      </c>
      <c r="C30" s="46">
        <f>SUM(C29-C19)</f>
        <v>0</v>
      </c>
    </row>
    <row r="31" s="41" customFormat="1" ht="18" thickTop="1"/>
    <row r="32" spans="15:17" s="34" customFormat="1" ht="19.5">
      <c r="O32" s="41"/>
      <c r="P32" s="41"/>
      <c r="Q32" s="41"/>
    </row>
    <row r="33" spans="4:17" s="34" customFormat="1" ht="19.5">
      <c r="D33" s="36"/>
      <c r="E33" s="36"/>
      <c r="F33" s="36"/>
      <c r="G33" s="36"/>
      <c r="H33" s="36"/>
      <c r="I33" s="36"/>
      <c r="O33" s="41"/>
      <c r="P33" s="41"/>
      <c r="Q33" s="41"/>
    </row>
    <row r="34" spans="15:17" s="34" customFormat="1" ht="19.5">
      <c r="O34" s="41"/>
      <c r="P34" s="41"/>
      <c r="Q34" s="41"/>
    </row>
    <row r="35" spans="15:17" s="34" customFormat="1" ht="19.5">
      <c r="O35" s="41"/>
      <c r="P35" s="41"/>
      <c r="Q35" s="41"/>
    </row>
    <row r="36" spans="15:17" s="34" customFormat="1" ht="19.5">
      <c r="O36" s="41"/>
      <c r="P36" s="41"/>
      <c r="Q36" s="41"/>
    </row>
    <row r="37" spans="15:17" s="34" customFormat="1" ht="19.5">
      <c r="O37" s="41"/>
      <c r="P37" s="41"/>
      <c r="Q37" s="41"/>
    </row>
    <row r="38" spans="15:17" s="34" customFormat="1" ht="19.5">
      <c r="O38" s="41"/>
      <c r="P38" s="41"/>
      <c r="Q38" s="41"/>
    </row>
    <row r="39" spans="15:17" s="34" customFormat="1" ht="19.5">
      <c r="O39" s="41"/>
      <c r="P39" s="41"/>
      <c r="Q39" s="41"/>
    </row>
    <row r="40" spans="15:17" s="34" customFormat="1" ht="19.5">
      <c r="O40" s="41"/>
      <c r="P40" s="41"/>
      <c r="Q40" s="41"/>
    </row>
    <row r="41" spans="15:17" s="34" customFormat="1" ht="19.5">
      <c r="O41" s="41"/>
      <c r="P41" s="41"/>
      <c r="Q41" s="41"/>
    </row>
    <row r="42" spans="15:17" s="34" customFormat="1" ht="19.5">
      <c r="O42" s="41"/>
      <c r="P42" s="41"/>
      <c r="Q42" s="41"/>
    </row>
    <row r="43" spans="15:17" s="34" customFormat="1" ht="19.5">
      <c r="O43" s="41"/>
      <c r="P43" s="41"/>
      <c r="Q43" s="41"/>
    </row>
    <row r="44" spans="15:17" s="34" customFormat="1" ht="19.5">
      <c r="O44" s="41"/>
      <c r="P44" s="41"/>
      <c r="Q44" s="41"/>
    </row>
    <row r="45" spans="15:17" s="34" customFormat="1" ht="19.5">
      <c r="O45" s="41"/>
      <c r="P45" s="41"/>
      <c r="Q45" s="41"/>
    </row>
    <row r="46" spans="15:17" s="34" customFormat="1" ht="19.5">
      <c r="O46" s="41"/>
      <c r="P46" s="41"/>
      <c r="Q46" s="41"/>
    </row>
    <row r="47" spans="15:17" s="34" customFormat="1" ht="19.5">
      <c r="O47" s="41"/>
      <c r="P47" s="41"/>
      <c r="Q47" s="41"/>
    </row>
    <row r="48" spans="15:17" s="34" customFormat="1" ht="19.5">
      <c r="O48" s="41"/>
      <c r="P48" s="41"/>
      <c r="Q48" s="41"/>
    </row>
    <row r="49" spans="15:17" s="34" customFormat="1" ht="19.5">
      <c r="O49" s="41"/>
      <c r="P49" s="41"/>
      <c r="Q49" s="41"/>
    </row>
    <row r="50" spans="15:17" s="34" customFormat="1" ht="19.5">
      <c r="O50" s="41"/>
      <c r="P50" s="41"/>
      <c r="Q50" s="41"/>
    </row>
    <row r="51" spans="15:17" s="34" customFormat="1" ht="19.5">
      <c r="O51" s="41"/>
      <c r="P51" s="41"/>
      <c r="Q51" s="41"/>
    </row>
    <row r="52" spans="15:17" s="34" customFormat="1" ht="19.5">
      <c r="O52" s="41"/>
      <c r="P52" s="41"/>
      <c r="Q52" s="41"/>
    </row>
    <row r="53" spans="15:17" s="34" customFormat="1" ht="19.5">
      <c r="O53" s="41"/>
      <c r="P53" s="41"/>
      <c r="Q53" s="41"/>
    </row>
    <row r="54" spans="15:17" s="34" customFormat="1" ht="19.5">
      <c r="O54" s="41"/>
      <c r="P54" s="41"/>
      <c r="Q54" s="41"/>
    </row>
    <row r="55" spans="15:17" s="34" customFormat="1" ht="19.5">
      <c r="O55" s="41"/>
      <c r="P55" s="41"/>
      <c r="Q55" s="41"/>
    </row>
    <row r="56" spans="15:17" s="34" customFormat="1" ht="19.5">
      <c r="O56" s="41"/>
      <c r="P56" s="41"/>
      <c r="Q56" s="41"/>
    </row>
    <row r="57" spans="15:17" s="34" customFormat="1" ht="19.5">
      <c r="O57" s="41"/>
      <c r="P57" s="41"/>
      <c r="Q57" s="41"/>
    </row>
    <row r="58" spans="15:17" s="34" customFormat="1" ht="19.5">
      <c r="O58" s="41"/>
      <c r="P58" s="41"/>
      <c r="Q58" s="41"/>
    </row>
    <row r="59" spans="15:17" s="34" customFormat="1" ht="19.5">
      <c r="O59" s="41"/>
      <c r="P59" s="41"/>
      <c r="Q59" s="41"/>
    </row>
    <row r="60" spans="15:17" s="34" customFormat="1" ht="19.5">
      <c r="O60" s="41"/>
      <c r="P60" s="41"/>
      <c r="Q60" s="41"/>
    </row>
    <row r="61" spans="15:17" s="34" customFormat="1" ht="19.5">
      <c r="O61" s="41"/>
      <c r="P61" s="41"/>
      <c r="Q61" s="41"/>
    </row>
    <row r="62" spans="15:17" s="34" customFormat="1" ht="19.5">
      <c r="O62" s="41"/>
      <c r="P62" s="41"/>
      <c r="Q62" s="41"/>
    </row>
    <row r="63" spans="15:17" s="34" customFormat="1" ht="19.5">
      <c r="O63" s="41"/>
      <c r="P63" s="41"/>
      <c r="Q63" s="41"/>
    </row>
    <row r="64" spans="15:17" s="34" customFormat="1" ht="19.5">
      <c r="O64" s="41"/>
      <c r="P64" s="41"/>
      <c r="Q64" s="41"/>
    </row>
    <row r="65" spans="15:17" s="34" customFormat="1" ht="19.5">
      <c r="O65" s="41"/>
      <c r="P65" s="41"/>
      <c r="Q65" s="41"/>
    </row>
    <row r="66" spans="15:17" s="34" customFormat="1" ht="19.5">
      <c r="O66" s="41"/>
      <c r="P66" s="41"/>
      <c r="Q66" s="41"/>
    </row>
    <row r="67" spans="15:17" s="34" customFormat="1" ht="19.5">
      <c r="O67" s="41"/>
      <c r="P67" s="41"/>
      <c r="Q67" s="41"/>
    </row>
    <row r="68" spans="15:17" s="34" customFormat="1" ht="19.5">
      <c r="O68" s="41"/>
      <c r="P68" s="41"/>
      <c r="Q68" s="41"/>
    </row>
    <row r="69" spans="15:17" s="34" customFormat="1" ht="19.5">
      <c r="O69" s="41"/>
      <c r="P69" s="41"/>
      <c r="Q69" s="41"/>
    </row>
    <row r="70" spans="15:17" s="34" customFormat="1" ht="19.5">
      <c r="O70" s="41"/>
      <c r="P70" s="41"/>
      <c r="Q70" s="41"/>
    </row>
    <row r="71" spans="15:17" s="34" customFormat="1" ht="19.5">
      <c r="O71" s="41"/>
      <c r="P71" s="41"/>
      <c r="Q71" s="41"/>
    </row>
    <row r="72" spans="15:17" s="34" customFormat="1" ht="19.5">
      <c r="O72" s="41"/>
      <c r="P72" s="41"/>
      <c r="Q72" s="41"/>
    </row>
    <row r="73" spans="15:17" s="34" customFormat="1" ht="19.5">
      <c r="O73" s="41"/>
      <c r="P73" s="41"/>
      <c r="Q73" s="41"/>
    </row>
    <row r="74" spans="15:17" s="34" customFormat="1" ht="19.5">
      <c r="O74" s="41"/>
      <c r="P74" s="41"/>
      <c r="Q74" s="41"/>
    </row>
    <row r="75" spans="15:17" s="34" customFormat="1" ht="19.5">
      <c r="O75" s="41"/>
      <c r="P75" s="41"/>
      <c r="Q75" s="41"/>
    </row>
    <row r="76" spans="15:17" s="34" customFormat="1" ht="19.5">
      <c r="O76" s="41"/>
      <c r="P76" s="41"/>
      <c r="Q76" s="41"/>
    </row>
    <row r="77" spans="15:17" s="34" customFormat="1" ht="19.5">
      <c r="O77" s="41"/>
      <c r="P77" s="41"/>
      <c r="Q77" s="41"/>
    </row>
    <row r="78" spans="15:17" s="34" customFormat="1" ht="19.5">
      <c r="O78" s="41"/>
      <c r="P78" s="41"/>
      <c r="Q78" s="41"/>
    </row>
    <row r="79" spans="15:17" s="34" customFormat="1" ht="19.5">
      <c r="O79" s="41"/>
      <c r="P79" s="41"/>
      <c r="Q79" s="41"/>
    </row>
    <row r="80" spans="15:17" s="34" customFormat="1" ht="19.5">
      <c r="O80" s="41"/>
      <c r="P80" s="41"/>
      <c r="Q80" s="41"/>
    </row>
    <row r="81" spans="15:17" s="34" customFormat="1" ht="19.5">
      <c r="O81" s="41"/>
      <c r="P81" s="41"/>
      <c r="Q81" s="41"/>
    </row>
    <row r="82" spans="15:17" s="34" customFormat="1" ht="19.5">
      <c r="O82" s="41"/>
      <c r="P82" s="41"/>
      <c r="Q82" s="41"/>
    </row>
    <row r="83" spans="15:17" s="34" customFormat="1" ht="19.5">
      <c r="O83" s="41"/>
      <c r="P83" s="41"/>
      <c r="Q83" s="41"/>
    </row>
    <row r="84" spans="15:17" s="34" customFormat="1" ht="19.5">
      <c r="O84" s="41"/>
      <c r="P84" s="41"/>
      <c r="Q84" s="41"/>
    </row>
    <row r="85" spans="15:17" s="34" customFormat="1" ht="19.5">
      <c r="O85" s="41"/>
      <c r="P85" s="41"/>
      <c r="Q85" s="41"/>
    </row>
    <row r="86" spans="15:17" s="34" customFormat="1" ht="19.5">
      <c r="O86" s="41"/>
      <c r="P86" s="41"/>
      <c r="Q86" s="41"/>
    </row>
    <row r="87" spans="15:17" s="34" customFormat="1" ht="19.5">
      <c r="O87" s="41"/>
      <c r="P87" s="41"/>
      <c r="Q87" s="41"/>
    </row>
    <row r="88" spans="15:17" s="34" customFormat="1" ht="19.5">
      <c r="O88" s="41"/>
      <c r="P88" s="41"/>
      <c r="Q88" s="41"/>
    </row>
    <row r="89" spans="15:17" s="34" customFormat="1" ht="19.5">
      <c r="O89" s="41"/>
      <c r="P89" s="41"/>
      <c r="Q89" s="41"/>
    </row>
    <row r="90" spans="15:17" s="34" customFormat="1" ht="19.5">
      <c r="O90" s="41"/>
      <c r="P90" s="41"/>
      <c r="Q90" s="41"/>
    </row>
    <row r="91" spans="15:17" s="34" customFormat="1" ht="19.5">
      <c r="O91" s="41"/>
      <c r="P91" s="41"/>
      <c r="Q91" s="41"/>
    </row>
    <row r="92" spans="15:17" s="34" customFormat="1" ht="19.5">
      <c r="O92" s="41"/>
      <c r="P92" s="41"/>
      <c r="Q92" s="41"/>
    </row>
    <row r="93" spans="15:17" s="34" customFormat="1" ht="19.5">
      <c r="O93" s="41"/>
      <c r="P93" s="41"/>
      <c r="Q93" s="41"/>
    </row>
    <row r="94" spans="15:17" s="34" customFormat="1" ht="19.5">
      <c r="O94" s="41"/>
      <c r="P94" s="41"/>
      <c r="Q94" s="41"/>
    </row>
    <row r="95" spans="15:17" s="34" customFormat="1" ht="19.5">
      <c r="O95" s="41"/>
      <c r="P95" s="41"/>
      <c r="Q95" s="41"/>
    </row>
  </sheetData>
  <sheetProtection/>
  <mergeCells count="5">
    <mergeCell ref="A1:Q1"/>
    <mergeCell ref="O4:P4"/>
    <mergeCell ref="D4:E4"/>
    <mergeCell ref="J4:K4"/>
    <mergeCell ref="M4:N4"/>
  </mergeCells>
  <printOptions/>
  <pageMargins left="0.19" right="0.49" top="0.25" bottom="0.6" header="0.2" footer="0.5"/>
  <pageSetup horizontalDpi="600" verticalDpi="600" orientation="landscape" paperSize="5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zoomScale="85" zoomScaleNormal="85" zoomScalePageLayoutView="0" workbookViewId="0" topLeftCell="A1">
      <selection activeCell="I19" sqref="I19"/>
    </sheetView>
  </sheetViews>
  <sheetFormatPr defaultColWidth="9.140625" defaultRowHeight="21.75"/>
  <cols>
    <col min="1" max="2" width="9.140625" style="2" customWidth="1"/>
    <col min="3" max="3" width="9.421875" style="2" customWidth="1"/>
    <col min="4" max="4" width="9.140625" style="2" customWidth="1"/>
    <col min="5" max="5" width="16.8515625" style="2" customWidth="1"/>
    <col min="6" max="6" width="17.7109375" style="9" customWidth="1"/>
    <col min="7" max="7" width="3.57421875" style="9" customWidth="1"/>
    <col min="8" max="8" width="18.00390625" style="2" customWidth="1"/>
    <col min="9" max="9" width="17.7109375" style="2" customWidth="1"/>
    <col min="10" max="16384" width="9.140625" style="2" customWidth="1"/>
  </cols>
  <sheetData>
    <row r="1" spans="1:8" ht="23.25">
      <c r="A1" s="648" t="s">
        <v>341</v>
      </c>
      <c r="B1" s="648"/>
      <c r="C1" s="648"/>
      <c r="D1" s="648"/>
      <c r="E1" s="648"/>
      <c r="F1" s="648"/>
      <c r="G1" s="648"/>
      <c r="H1" s="648"/>
    </row>
    <row r="2" spans="1:8" ht="23.25">
      <c r="A2" s="648" t="s">
        <v>347</v>
      </c>
      <c r="B2" s="648"/>
      <c r="C2" s="648"/>
      <c r="D2" s="648"/>
      <c r="E2" s="648"/>
      <c r="F2" s="648"/>
      <c r="G2" s="648"/>
      <c r="H2" s="648"/>
    </row>
    <row r="3" spans="1:8" ht="23.25">
      <c r="A3" s="648" t="s">
        <v>301</v>
      </c>
      <c r="B3" s="648"/>
      <c r="C3" s="648"/>
      <c r="D3" s="648"/>
      <c r="E3" s="648"/>
      <c r="F3" s="648"/>
      <c r="G3" s="648"/>
      <c r="H3" s="648"/>
    </row>
    <row r="4" spans="1:8" ht="23.25">
      <c r="A4" s="648" t="s">
        <v>62</v>
      </c>
      <c r="B4" s="648"/>
      <c r="C4" s="648"/>
      <c r="D4" s="648"/>
      <c r="E4" s="648"/>
      <c r="F4" s="648"/>
      <c r="G4" s="648"/>
      <c r="H4" s="648"/>
    </row>
    <row r="5" ht="13.5" customHeight="1"/>
    <row r="6" ht="23.25">
      <c r="A6" s="2" t="s">
        <v>302</v>
      </c>
    </row>
    <row r="7" spans="1:7" ht="23.25">
      <c r="A7" s="2" t="s">
        <v>336</v>
      </c>
      <c r="F7" s="24">
        <v>57013.23</v>
      </c>
      <c r="G7" s="24"/>
    </row>
    <row r="8" spans="1:7" ht="23.25">
      <c r="A8" s="2" t="s">
        <v>0</v>
      </c>
      <c r="F8" s="24">
        <v>1888449.33</v>
      </c>
      <c r="G8" s="24"/>
    </row>
    <row r="9" spans="1:7" ht="23.25">
      <c r="A9" s="2" t="s">
        <v>1</v>
      </c>
      <c r="F9" s="24">
        <v>8135022.03</v>
      </c>
      <c r="G9" s="24"/>
    </row>
    <row r="10" spans="1:7" ht="23.25">
      <c r="A10" s="2" t="s">
        <v>2</v>
      </c>
      <c r="F10" s="24">
        <v>765962.37</v>
      </c>
      <c r="G10" s="24"/>
    </row>
    <row r="11" spans="1:7" ht="23.25">
      <c r="A11" s="2" t="s">
        <v>3</v>
      </c>
      <c r="F11" s="24">
        <v>666134.28</v>
      </c>
      <c r="G11" s="24"/>
    </row>
    <row r="12" spans="1:7" ht="23.25">
      <c r="A12" s="2" t="s">
        <v>4</v>
      </c>
      <c r="F12" s="24">
        <v>19345.68</v>
      </c>
      <c r="G12" s="24"/>
    </row>
    <row r="13" spans="1:8" ht="24" thickBot="1">
      <c r="A13" s="2" t="s">
        <v>370</v>
      </c>
      <c r="F13" s="27">
        <v>961.75</v>
      </c>
      <c r="G13" s="24"/>
      <c r="H13" s="28">
        <f>SUM(F7:F13)</f>
        <v>11532888.669999998</v>
      </c>
    </row>
    <row r="14" ht="24" thickTop="1"/>
    <row r="15" ht="23.25">
      <c r="A15" s="2" t="s">
        <v>303</v>
      </c>
    </row>
    <row r="16" spans="1:7" ht="23.25">
      <c r="A16" s="2" t="s">
        <v>304</v>
      </c>
      <c r="F16" s="26">
        <v>208788.54</v>
      </c>
      <c r="G16" s="26"/>
    </row>
    <row r="17" spans="1:9" ht="23.25">
      <c r="A17" s="2" t="s">
        <v>305</v>
      </c>
      <c r="F17" s="26">
        <v>0.01</v>
      </c>
      <c r="G17" s="26"/>
      <c r="I17" s="25"/>
    </row>
    <row r="18" spans="1:6" ht="23.25">
      <c r="A18" s="2" t="s">
        <v>369</v>
      </c>
      <c r="F18" s="9">
        <v>556.02</v>
      </c>
    </row>
    <row r="19" spans="1:6" ht="23.25">
      <c r="A19" s="2" t="s">
        <v>389</v>
      </c>
      <c r="F19" s="9">
        <v>213962.5</v>
      </c>
    </row>
    <row r="20" spans="1:6" ht="23.25">
      <c r="A20" s="2" t="s">
        <v>306</v>
      </c>
      <c r="F20" s="9">
        <v>7255.52</v>
      </c>
    </row>
    <row r="21" spans="1:6" ht="23.25">
      <c r="A21" s="2" t="s">
        <v>307</v>
      </c>
      <c r="F21" s="9">
        <v>8537.74</v>
      </c>
    </row>
    <row r="22" spans="1:6" ht="23.25">
      <c r="A22" s="2" t="s">
        <v>368</v>
      </c>
      <c r="F22" s="9">
        <v>97.75</v>
      </c>
    </row>
    <row r="23" spans="1:6" ht="23.25">
      <c r="A23" s="2" t="s">
        <v>342</v>
      </c>
      <c r="F23" s="9">
        <v>500875</v>
      </c>
    </row>
    <row r="24" spans="1:6" ht="23.25">
      <c r="A24" s="2" t="s">
        <v>343</v>
      </c>
      <c r="F24" s="9">
        <v>609813</v>
      </c>
    </row>
    <row r="25" spans="1:6" ht="23.25">
      <c r="A25" s="2" t="s">
        <v>345</v>
      </c>
      <c r="F25" s="9">
        <v>915266.5</v>
      </c>
    </row>
    <row r="26" spans="1:6" ht="23.25">
      <c r="A26" s="2" t="s">
        <v>476</v>
      </c>
      <c r="F26" s="9">
        <v>44040</v>
      </c>
    </row>
    <row r="27" spans="1:6" ht="23.25">
      <c r="A27" s="2" t="s">
        <v>390</v>
      </c>
      <c r="F27" s="9">
        <v>722603.44</v>
      </c>
    </row>
    <row r="28" spans="1:6" ht="23.25">
      <c r="A28" s="2" t="s">
        <v>367</v>
      </c>
      <c r="F28" s="9">
        <v>3960738.09</v>
      </c>
    </row>
    <row r="29" spans="1:6" ht="23.25">
      <c r="A29" s="2" t="s">
        <v>309</v>
      </c>
      <c r="F29" s="9">
        <v>566695.11</v>
      </c>
    </row>
    <row r="30" spans="1:6" ht="23.25">
      <c r="A30" s="2" t="s">
        <v>308</v>
      </c>
      <c r="F30" s="9">
        <v>1700085.34</v>
      </c>
    </row>
    <row r="31" spans="1:8" ht="24" thickBot="1">
      <c r="A31" s="2" t="s">
        <v>310</v>
      </c>
      <c r="F31" s="11">
        <v>2073574.11</v>
      </c>
      <c r="H31" s="28">
        <f>SUM(F16:F31)</f>
        <v>11532888.67</v>
      </c>
    </row>
    <row r="32" ht="24" thickTop="1"/>
  </sheetData>
  <sheetProtection/>
  <mergeCells count="4">
    <mergeCell ref="A4:H4"/>
    <mergeCell ref="A3:H3"/>
    <mergeCell ref="A2:H2"/>
    <mergeCell ref="A1:H1"/>
  </mergeCells>
  <printOptions/>
  <pageMargins left="0.75" right="0.75" top="0.37" bottom="0.37" header="0.31" footer="0.29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98"/>
  <sheetViews>
    <sheetView zoomScalePageLayoutView="0" workbookViewId="0" topLeftCell="A3">
      <pane ySplit="2190" topLeftCell="A82" activePane="bottomLeft" state="split"/>
      <selection pane="topLeft" activeCell="A4" sqref="A4:F4"/>
      <selection pane="bottomLeft" activeCell="J87" sqref="J87"/>
    </sheetView>
  </sheetViews>
  <sheetFormatPr defaultColWidth="9.140625" defaultRowHeight="21.75"/>
  <cols>
    <col min="1" max="1" width="57.28125" style="289" customWidth="1"/>
    <col min="2" max="2" width="11.421875" style="290" customWidth="1"/>
    <col min="3" max="3" width="12.57421875" style="291" customWidth="1"/>
    <col min="4" max="4" width="4.57421875" style="291" customWidth="1"/>
    <col min="5" max="5" width="12.00390625" style="292" customWidth="1"/>
    <col min="6" max="6" width="4.7109375" style="292" customWidth="1"/>
    <col min="7" max="16384" width="9.140625" style="289" customWidth="1"/>
  </cols>
  <sheetData>
    <row r="1" ht="17.25">
      <c r="E1" s="292" t="s">
        <v>584</v>
      </c>
    </row>
    <row r="2" spans="1:6" ht="17.25">
      <c r="A2" s="591" t="s">
        <v>341</v>
      </c>
      <c r="B2" s="591"/>
      <c r="C2" s="591"/>
      <c r="D2" s="591"/>
      <c r="E2" s="591"/>
      <c r="F2" s="591"/>
    </row>
    <row r="3" spans="1:6" ht="17.25">
      <c r="A3" s="591" t="s">
        <v>110</v>
      </c>
      <c r="B3" s="591"/>
      <c r="C3" s="591"/>
      <c r="D3" s="591"/>
      <c r="E3" s="591"/>
      <c r="F3" s="591"/>
    </row>
    <row r="4" spans="1:6" ht="17.25">
      <c r="A4" s="591" t="s">
        <v>694</v>
      </c>
      <c r="B4" s="591"/>
      <c r="C4" s="591"/>
      <c r="D4" s="591"/>
      <c r="E4" s="591"/>
      <c r="F4" s="591"/>
    </row>
    <row r="5" ht="10.5" customHeight="1"/>
    <row r="6" spans="1:6" ht="17.25">
      <c r="A6" s="293"/>
      <c r="B6" s="294" t="s">
        <v>330</v>
      </c>
      <c r="C6" s="592" t="s">
        <v>337</v>
      </c>
      <c r="D6" s="592"/>
      <c r="E6" s="593" t="s">
        <v>111</v>
      </c>
      <c r="F6" s="593"/>
    </row>
    <row r="7" spans="1:6" ht="17.25">
      <c r="A7" s="295" t="s">
        <v>112</v>
      </c>
      <c r="B7" s="296"/>
      <c r="C7" s="297"/>
      <c r="D7" s="297"/>
      <c r="E7" s="298"/>
      <c r="F7" s="298"/>
    </row>
    <row r="8" spans="1:6" ht="17.25">
      <c r="A8" s="299" t="s">
        <v>113</v>
      </c>
      <c r="B8" s="300" t="s">
        <v>114</v>
      </c>
      <c r="C8" s="301"/>
      <c r="D8" s="301"/>
      <c r="E8" s="302"/>
      <c r="F8" s="302"/>
    </row>
    <row r="9" spans="1:6" ht="17.25">
      <c r="A9" s="299" t="s">
        <v>115</v>
      </c>
      <c r="B9" s="300" t="s">
        <v>116</v>
      </c>
      <c r="C9" s="301">
        <v>12000</v>
      </c>
      <c r="D9" s="301">
        <v>0</v>
      </c>
      <c r="E9" s="302">
        <v>14150</v>
      </c>
      <c r="F9" s="302">
        <v>0</v>
      </c>
    </row>
    <row r="10" spans="1:6" ht="17.25">
      <c r="A10" s="299" t="s">
        <v>117</v>
      </c>
      <c r="B10" s="300" t="s">
        <v>118</v>
      </c>
      <c r="C10" s="301">
        <v>67000</v>
      </c>
      <c r="D10" s="301">
        <v>0</v>
      </c>
      <c r="E10" s="302">
        <v>62770</v>
      </c>
      <c r="F10" s="302">
        <v>18</v>
      </c>
    </row>
    <row r="11" spans="1:6" ht="17.25">
      <c r="A11" s="299" t="s">
        <v>119</v>
      </c>
      <c r="B11" s="300" t="s">
        <v>120</v>
      </c>
      <c r="C11" s="301">
        <v>0</v>
      </c>
      <c r="D11" s="301"/>
      <c r="E11" s="302"/>
      <c r="F11" s="302"/>
    </row>
    <row r="12" spans="1:6" ht="17.25">
      <c r="A12" s="299" t="s">
        <v>121</v>
      </c>
      <c r="B12" s="300" t="s">
        <v>122</v>
      </c>
      <c r="C12" s="301">
        <v>0</v>
      </c>
      <c r="D12" s="301"/>
      <c r="E12" s="302"/>
      <c r="F12" s="302"/>
    </row>
    <row r="13" spans="1:6" ht="17.25">
      <c r="A13" s="299" t="s">
        <v>123</v>
      </c>
      <c r="B13" s="300" t="s">
        <v>124</v>
      </c>
      <c r="C13" s="301">
        <v>0</v>
      </c>
      <c r="D13" s="301"/>
      <c r="E13" s="302"/>
      <c r="F13" s="302"/>
    </row>
    <row r="14" spans="1:6" ht="17.25">
      <c r="A14" s="303" t="s">
        <v>125</v>
      </c>
      <c r="B14" s="304" t="s">
        <v>126</v>
      </c>
      <c r="C14" s="305">
        <v>0</v>
      </c>
      <c r="D14" s="305"/>
      <c r="E14" s="306"/>
      <c r="F14" s="306"/>
    </row>
    <row r="15" spans="1:6" ht="18.75">
      <c r="A15" s="307" t="s">
        <v>388</v>
      </c>
      <c r="B15" s="294"/>
      <c r="C15" s="308">
        <f>SUM(C9:C14)+INT(SUM(D9:D14)/100)</f>
        <v>79000</v>
      </c>
      <c r="D15" s="309">
        <f>MOD(SUM(D9:D14),100)</f>
        <v>0</v>
      </c>
      <c r="E15" s="310">
        <f>SUM(E9:E14)+INT(SUM(F9:F14)/100)</f>
        <v>76920</v>
      </c>
      <c r="F15" s="311">
        <f>MOD(SUM(F9:F14),100)</f>
        <v>18</v>
      </c>
    </row>
    <row r="16" spans="1:6" ht="17.25">
      <c r="A16" s="295" t="s">
        <v>127</v>
      </c>
      <c r="B16" s="296" t="s">
        <v>128</v>
      </c>
      <c r="C16" s="297"/>
      <c r="D16" s="297"/>
      <c r="E16" s="298"/>
      <c r="F16" s="298"/>
    </row>
    <row r="17" spans="1:6" ht="17.25">
      <c r="A17" s="299" t="s">
        <v>129</v>
      </c>
      <c r="B17" s="300" t="s">
        <v>130</v>
      </c>
      <c r="C17" s="301"/>
      <c r="D17" s="301"/>
      <c r="E17" s="302"/>
      <c r="F17" s="302"/>
    </row>
    <row r="18" spans="1:6" ht="17.25">
      <c r="A18" s="299" t="s">
        <v>131</v>
      </c>
      <c r="B18" s="300" t="s">
        <v>132</v>
      </c>
      <c r="C18" s="301"/>
      <c r="D18" s="301"/>
      <c r="E18" s="302"/>
      <c r="F18" s="302"/>
    </row>
    <row r="19" spans="1:6" ht="17.25">
      <c r="A19" s="299" t="s">
        <v>133</v>
      </c>
      <c r="B19" s="300" t="s">
        <v>134</v>
      </c>
      <c r="C19" s="301"/>
      <c r="D19" s="301"/>
      <c r="E19" s="302"/>
      <c r="F19" s="302"/>
    </row>
    <row r="20" spans="1:6" ht="17.25">
      <c r="A20" s="299" t="s">
        <v>135</v>
      </c>
      <c r="B20" s="300" t="s">
        <v>136</v>
      </c>
      <c r="C20" s="301"/>
      <c r="D20" s="301"/>
      <c r="E20" s="302"/>
      <c r="F20" s="302"/>
    </row>
    <row r="21" spans="1:6" ht="17.25">
      <c r="A21" s="299" t="s">
        <v>137</v>
      </c>
      <c r="B21" s="300" t="s">
        <v>138</v>
      </c>
      <c r="C21" s="301"/>
      <c r="D21" s="301"/>
      <c r="E21" s="302">
        <v>967</v>
      </c>
      <c r="F21" s="302">
        <v>50</v>
      </c>
    </row>
    <row r="22" spans="1:6" ht="17.25">
      <c r="A22" s="299" t="s">
        <v>139</v>
      </c>
      <c r="B22" s="300" t="s">
        <v>140</v>
      </c>
      <c r="C22" s="301"/>
      <c r="D22" s="301"/>
      <c r="E22" s="302"/>
      <c r="F22" s="302"/>
    </row>
    <row r="23" spans="1:6" ht="17.25">
      <c r="A23" s="299" t="s">
        <v>141</v>
      </c>
      <c r="B23" s="300" t="s">
        <v>142</v>
      </c>
      <c r="C23" s="301"/>
      <c r="D23" s="301"/>
      <c r="E23" s="302">
        <v>4500</v>
      </c>
      <c r="F23" s="302">
        <v>0</v>
      </c>
    </row>
    <row r="24" spans="1:6" ht="17.25">
      <c r="A24" s="299" t="s">
        <v>143</v>
      </c>
      <c r="B24" s="300" t="s">
        <v>144</v>
      </c>
      <c r="C24" s="301"/>
      <c r="D24" s="301"/>
      <c r="E24" s="302"/>
      <c r="F24" s="302"/>
    </row>
    <row r="25" spans="1:6" ht="17.25">
      <c r="A25" s="299" t="s">
        <v>145</v>
      </c>
      <c r="B25" s="300"/>
      <c r="C25" s="301"/>
      <c r="D25" s="301"/>
      <c r="E25" s="302"/>
      <c r="F25" s="302"/>
    </row>
    <row r="26" spans="1:6" ht="17.25">
      <c r="A26" s="299" t="s">
        <v>146</v>
      </c>
      <c r="B26" s="300" t="s">
        <v>147</v>
      </c>
      <c r="C26" s="301"/>
      <c r="D26" s="301"/>
      <c r="E26" s="302"/>
      <c r="F26" s="302"/>
    </row>
    <row r="27" spans="1:6" ht="17.25">
      <c r="A27" s="299" t="s">
        <v>148</v>
      </c>
      <c r="B27" s="300" t="s">
        <v>149</v>
      </c>
      <c r="C27" s="301">
        <v>150</v>
      </c>
      <c r="D27" s="301">
        <v>0</v>
      </c>
      <c r="E27" s="302">
        <v>260</v>
      </c>
      <c r="F27" s="302">
        <v>0</v>
      </c>
    </row>
    <row r="28" spans="1:6" ht="17.25">
      <c r="A28" s="299" t="s">
        <v>150</v>
      </c>
      <c r="B28" s="300"/>
      <c r="C28" s="301"/>
      <c r="D28" s="301"/>
      <c r="E28" s="302"/>
      <c r="F28" s="302"/>
    </row>
    <row r="29" spans="1:6" ht="17.25">
      <c r="A29" s="299" t="s">
        <v>151</v>
      </c>
      <c r="B29" s="300" t="s">
        <v>152</v>
      </c>
      <c r="C29" s="301"/>
      <c r="D29" s="301"/>
      <c r="E29" s="302"/>
      <c r="F29" s="302"/>
    </row>
    <row r="30" spans="1:6" ht="17.25">
      <c r="A30" s="299" t="s">
        <v>153</v>
      </c>
      <c r="B30" s="300" t="s">
        <v>154</v>
      </c>
      <c r="C30" s="301"/>
      <c r="D30" s="301"/>
      <c r="E30" s="302"/>
      <c r="F30" s="302"/>
    </row>
    <row r="31" spans="1:6" ht="17.25">
      <c r="A31" s="299" t="s">
        <v>155</v>
      </c>
      <c r="B31" s="300" t="s">
        <v>156</v>
      </c>
      <c r="C31" s="301"/>
      <c r="D31" s="301"/>
      <c r="E31" s="302"/>
      <c r="F31" s="302"/>
    </row>
    <row r="32" spans="1:6" ht="17.25">
      <c r="A32" s="299" t="s">
        <v>157</v>
      </c>
      <c r="B32" s="300" t="s">
        <v>158</v>
      </c>
      <c r="C32" s="301"/>
      <c r="D32" s="301"/>
      <c r="E32" s="302"/>
      <c r="F32" s="302"/>
    </row>
    <row r="33" spans="1:6" ht="17.25">
      <c r="A33" s="299" t="s">
        <v>159</v>
      </c>
      <c r="B33" s="300" t="s">
        <v>160</v>
      </c>
      <c r="C33" s="301"/>
      <c r="D33" s="301"/>
      <c r="E33" s="302"/>
      <c r="F33" s="302"/>
    </row>
    <row r="34" spans="1:6" ht="17.25">
      <c r="A34" s="299" t="s">
        <v>161</v>
      </c>
      <c r="B34" s="300" t="s">
        <v>162</v>
      </c>
      <c r="C34" s="301"/>
      <c r="D34" s="301"/>
      <c r="E34" s="302"/>
      <c r="F34" s="302"/>
    </row>
    <row r="35" spans="1:6" ht="17.25">
      <c r="A35" s="299" t="s">
        <v>163</v>
      </c>
      <c r="B35" s="300" t="s">
        <v>164</v>
      </c>
      <c r="C35" s="301">
        <v>500</v>
      </c>
      <c r="D35" s="301">
        <v>0</v>
      </c>
      <c r="E35" s="302">
        <v>1200</v>
      </c>
      <c r="F35" s="302">
        <v>0</v>
      </c>
    </row>
    <row r="36" spans="1:6" ht="17.25">
      <c r="A36" s="299" t="s">
        <v>165</v>
      </c>
      <c r="B36" s="300" t="s">
        <v>166</v>
      </c>
      <c r="C36" s="301"/>
      <c r="D36" s="301"/>
      <c r="E36" s="302"/>
      <c r="F36" s="302"/>
    </row>
    <row r="37" spans="1:6" ht="17.25">
      <c r="A37" s="299" t="s">
        <v>167</v>
      </c>
      <c r="B37" s="300" t="s">
        <v>168</v>
      </c>
      <c r="C37" s="301"/>
      <c r="D37" s="301"/>
      <c r="E37" s="302"/>
      <c r="F37" s="302"/>
    </row>
    <row r="38" spans="1:6" ht="17.25">
      <c r="A38" s="299" t="s">
        <v>169</v>
      </c>
      <c r="B38" s="300" t="s">
        <v>170</v>
      </c>
      <c r="C38" s="301">
        <v>10000</v>
      </c>
      <c r="D38" s="301">
        <v>0</v>
      </c>
      <c r="E38" s="302">
        <v>96661</v>
      </c>
      <c r="F38" s="302">
        <v>0</v>
      </c>
    </row>
    <row r="39" spans="1:6" ht="17.25">
      <c r="A39" s="299" t="s">
        <v>171</v>
      </c>
      <c r="B39" s="300" t="s">
        <v>172</v>
      </c>
      <c r="C39" s="301"/>
      <c r="D39" s="301"/>
      <c r="E39" s="302">
        <v>300</v>
      </c>
      <c r="F39" s="302">
        <v>0</v>
      </c>
    </row>
    <row r="40" spans="1:6" ht="17.25">
      <c r="A40" s="299" t="s">
        <v>173</v>
      </c>
      <c r="B40" s="300" t="s">
        <v>174</v>
      </c>
      <c r="C40" s="301"/>
      <c r="D40" s="301"/>
      <c r="E40" s="302"/>
      <c r="F40" s="302">
        <v>0</v>
      </c>
    </row>
    <row r="41" spans="1:6" ht="17.25">
      <c r="A41" s="299" t="s">
        <v>175</v>
      </c>
      <c r="B41" s="300" t="s">
        <v>176</v>
      </c>
      <c r="C41" s="301"/>
      <c r="D41" s="301"/>
      <c r="E41" s="302"/>
      <c r="F41" s="302"/>
    </row>
    <row r="42" spans="1:6" ht="17.25">
      <c r="A42" s="299" t="s">
        <v>177</v>
      </c>
      <c r="B42" s="300" t="s">
        <v>178</v>
      </c>
      <c r="C42" s="301"/>
      <c r="D42" s="301"/>
      <c r="E42" s="302"/>
      <c r="F42" s="302"/>
    </row>
    <row r="43" spans="1:6" ht="17.25">
      <c r="A43" s="299" t="s">
        <v>179</v>
      </c>
      <c r="B43" s="300"/>
      <c r="C43" s="301"/>
      <c r="D43" s="301"/>
      <c r="E43" s="302"/>
      <c r="F43" s="302"/>
    </row>
    <row r="44" spans="1:6" ht="17.25">
      <c r="A44" s="299" t="s">
        <v>180</v>
      </c>
      <c r="B44" s="300" t="s">
        <v>181</v>
      </c>
      <c r="C44" s="301"/>
      <c r="D44" s="301"/>
      <c r="E44" s="302"/>
      <c r="F44" s="302"/>
    </row>
    <row r="45" spans="1:6" ht="17.25">
      <c r="A45" s="299" t="s">
        <v>182</v>
      </c>
      <c r="B45" s="300" t="s">
        <v>183</v>
      </c>
      <c r="C45" s="301">
        <v>3000</v>
      </c>
      <c r="D45" s="301">
        <v>0</v>
      </c>
      <c r="E45" s="302">
        <v>520</v>
      </c>
      <c r="F45" s="302">
        <v>0</v>
      </c>
    </row>
    <row r="46" spans="1:6" ht="17.25">
      <c r="A46" s="299" t="s">
        <v>184</v>
      </c>
      <c r="B46" s="300" t="s">
        <v>185</v>
      </c>
      <c r="C46" s="301"/>
      <c r="D46" s="301"/>
      <c r="E46" s="302"/>
      <c r="F46" s="302"/>
    </row>
    <row r="47" spans="1:6" ht="17.25">
      <c r="A47" s="303" t="s">
        <v>186</v>
      </c>
      <c r="B47" s="304" t="s">
        <v>187</v>
      </c>
      <c r="C47" s="305"/>
      <c r="D47" s="305"/>
      <c r="E47" s="306"/>
      <c r="F47" s="306"/>
    </row>
    <row r="48" spans="1:6" ht="17.25">
      <c r="A48" s="303" t="s">
        <v>695</v>
      </c>
      <c r="B48" s="312" t="s">
        <v>696</v>
      </c>
      <c r="C48" s="313"/>
      <c r="D48" s="313"/>
      <c r="E48" s="314">
        <v>520</v>
      </c>
      <c r="F48" s="314">
        <v>0</v>
      </c>
    </row>
    <row r="49" spans="1:6" ht="18.75">
      <c r="A49" s="307" t="s">
        <v>388</v>
      </c>
      <c r="B49" s="294"/>
      <c r="C49" s="308">
        <f>SUM(C17:C48)+INT(SUM(D17:D48)/100)</f>
        <v>13650</v>
      </c>
      <c r="D49" s="309">
        <f>MOD(SUM(D17:D47),100)</f>
        <v>0</v>
      </c>
      <c r="E49" s="310">
        <f>SUM(E17:E48)+INT(SUM(F17:F48)/100)</f>
        <v>104928</v>
      </c>
      <c r="F49" s="311">
        <f>MOD(SUM(F17:F47),100)</f>
        <v>50</v>
      </c>
    </row>
    <row r="50" spans="1:6" ht="17.25">
      <c r="A50" s="295" t="s">
        <v>188</v>
      </c>
      <c r="B50" s="296"/>
      <c r="C50" s="297"/>
      <c r="D50" s="297"/>
      <c r="E50" s="298"/>
      <c r="F50" s="298"/>
    </row>
    <row r="51" spans="1:6" ht="17.25">
      <c r="A51" s="299" t="s">
        <v>189</v>
      </c>
      <c r="B51" s="300" t="s">
        <v>190</v>
      </c>
      <c r="C51" s="301"/>
      <c r="D51" s="301"/>
      <c r="E51" s="302"/>
      <c r="F51" s="302"/>
    </row>
    <row r="52" spans="1:6" ht="17.25">
      <c r="A52" s="299" t="s">
        <v>191</v>
      </c>
      <c r="B52" s="300" t="s">
        <v>192</v>
      </c>
      <c r="C52" s="301"/>
      <c r="D52" s="301"/>
      <c r="E52" s="302"/>
      <c r="F52" s="302"/>
    </row>
    <row r="53" spans="1:6" ht="17.25">
      <c r="A53" s="299" t="s">
        <v>193</v>
      </c>
      <c r="B53" s="300" t="s">
        <v>194</v>
      </c>
      <c r="C53" s="301">
        <v>39745</v>
      </c>
      <c r="D53" s="301">
        <v>0</v>
      </c>
      <c r="E53" s="302">
        <v>47575</v>
      </c>
      <c r="F53" s="302">
        <v>12</v>
      </c>
    </row>
    <row r="54" spans="1:6" ht="17.25">
      <c r="A54" s="299" t="s">
        <v>195</v>
      </c>
      <c r="B54" s="300" t="s">
        <v>196</v>
      </c>
      <c r="C54" s="301"/>
      <c r="D54" s="301"/>
      <c r="E54" s="302">
        <v>20000</v>
      </c>
      <c r="F54" s="302">
        <v>0</v>
      </c>
    </row>
    <row r="55" spans="1:6" ht="17.25">
      <c r="A55" s="303" t="s">
        <v>197</v>
      </c>
      <c r="B55" s="304" t="s">
        <v>198</v>
      </c>
      <c r="C55" s="305"/>
      <c r="D55" s="305"/>
      <c r="E55" s="306"/>
      <c r="F55" s="306"/>
    </row>
    <row r="56" spans="1:6" ht="18.75">
      <c r="A56" s="307" t="s">
        <v>388</v>
      </c>
      <c r="B56" s="294"/>
      <c r="C56" s="308">
        <f>SUM(C50:C55)+INT(SUM(D50:D55)/100)</f>
        <v>39745</v>
      </c>
      <c r="D56" s="309">
        <f>MOD(SUM(D50:D55),100)</f>
        <v>0</v>
      </c>
      <c r="E56" s="310">
        <f>SUM(E50:E55)+INT(SUM(F50:F55)/100)</f>
        <v>67575</v>
      </c>
      <c r="F56" s="311">
        <f>MOD(SUM(F50:F55),100)</f>
        <v>12</v>
      </c>
    </row>
    <row r="57" spans="1:6" ht="17.25">
      <c r="A57" s="295" t="s">
        <v>199</v>
      </c>
      <c r="B57" s="296" t="s">
        <v>200</v>
      </c>
      <c r="C57" s="297"/>
      <c r="D57" s="297"/>
      <c r="E57" s="298"/>
      <c r="F57" s="298"/>
    </row>
    <row r="58" spans="1:6" ht="17.25">
      <c r="A58" s="299" t="s">
        <v>201</v>
      </c>
      <c r="B58" s="300" t="s">
        <v>202</v>
      </c>
      <c r="C58" s="301"/>
      <c r="D58" s="301"/>
      <c r="E58" s="302"/>
      <c r="F58" s="302"/>
    </row>
    <row r="59" spans="1:6" ht="17.25">
      <c r="A59" s="299" t="s">
        <v>203</v>
      </c>
      <c r="B59" s="300" t="s">
        <v>204</v>
      </c>
      <c r="C59" s="301"/>
      <c r="D59" s="301"/>
      <c r="E59" s="302"/>
      <c r="F59" s="302"/>
    </row>
    <row r="60" spans="1:6" ht="17.25">
      <c r="A60" s="303" t="s">
        <v>205</v>
      </c>
      <c r="B60" s="304" t="s">
        <v>206</v>
      </c>
      <c r="C60" s="305"/>
      <c r="D60" s="305"/>
      <c r="E60" s="306"/>
      <c r="F60" s="306"/>
    </row>
    <row r="61" spans="1:6" ht="18.75">
      <c r="A61" s="315" t="s">
        <v>388</v>
      </c>
      <c r="B61" s="294"/>
      <c r="C61" s="308">
        <f>SUM(C58:C60)+INT(SUM(D58:D60)/100)</f>
        <v>0</v>
      </c>
      <c r="D61" s="309">
        <f>MOD(SUM(D58:D60),100)</f>
        <v>0</v>
      </c>
      <c r="E61" s="310">
        <f>SUM(E58:E60)+INT(SUM(F58:F60)/100)</f>
        <v>0</v>
      </c>
      <c r="F61" s="311">
        <f>MOD(SUM(F58:F60),100)</f>
        <v>0</v>
      </c>
    </row>
    <row r="62" spans="1:6" ht="17.25">
      <c r="A62" s="316" t="s">
        <v>207</v>
      </c>
      <c r="B62" s="296"/>
      <c r="C62" s="297"/>
      <c r="D62" s="297"/>
      <c r="E62" s="298"/>
      <c r="F62" s="298"/>
    </row>
    <row r="63" spans="1:6" ht="17.25">
      <c r="A63" s="299" t="s">
        <v>208</v>
      </c>
      <c r="B63" s="300" t="s">
        <v>209</v>
      </c>
      <c r="C63" s="301"/>
      <c r="D63" s="301"/>
      <c r="E63" s="302"/>
      <c r="F63" s="302"/>
    </row>
    <row r="64" spans="1:6" ht="17.25">
      <c r="A64" s="299" t="s">
        <v>210</v>
      </c>
      <c r="B64" s="300" t="s">
        <v>211</v>
      </c>
      <c r="C64" s="301">
        <v>17000</v>
      </c>
      <c r="D64" s="301">
        <v>0</v>
      </c>
      <c r="E64" s="302">
        <v>163100</v>
      </c>
      <c r="F64" s="302">
        <v>0</v>
      </c>
    </row>
    <row r="65" spans="1:6" ht="17.25">
      <c r="A65" s="299" t="s">
        <v>212</v>
      </c>
      <c r="B65" s="300" t="s">
        <v>213</v>
      </c>
      <c r="C65" s="301"/>
      <c r="D65" s="301"/>
      <c r="E65" s="302"/>
      <c r="F65" s="302"/>
    </row>
    <row r="66" spans="1:6" ht="17.25">
      <c r="A66" s="299" t="s">
        <v>214</v>
      </c>
      <c r="B66" s="300" t="s">
        <v>215</v>
      </c>
      <c r="C66" s="301"/>
      <c r="D66" s="301"/>
      <c r="E66" s="302"/>
      <c r="F66" s="302"/>
    </row>
    <row r="67" spans="1:6" ht="17.25">
      <c r="A67" s="299" t="s">
        <v>216</v>
      </c>
      <c r="B67" s="300" t="s">
        <v>217</v>
      </c>
      <c r="C67" s="301"/>
      <c r="D67" s="301"/>
      <c r="E67" s="302"/>
      <c r="F67" s="302"/>
    </row>
    <row r="68" spans="1:6" ht="17.25">
      <c r="A68" s="299" t="s">
        <v>218</v>
      </c>
      <c r="B68" s="300" t="s">
        <v>219</v>
      </c>
      <c r="C68" s="301"/>
      <c r="D68" s="301"/>
      <c r="E68" s="302"/>
      <c r="F68" s="302"/>
    </row>
    <row r="69" spans="1:6" ht="17.25">
      <c r="A69" s="303" t="s">
        <v>220</v>
      </c>
      <c r="B69" s="304" t="s">
        <v>221</v>
      </c>
      <c r="C69" s="305">
        <v>1000</v>
      </c>
      <c r="D69" s="305">
        <v>0</v>
      </c>
      <c r="E69" s="306">
        <v>82900</v>
      </c>
      <c r="F69" s="306">
        <v>0</v>
      </c>
    </row>
    <row r="70" spans="1:6" ht="18.75">
      <c r="A70" s="307" t="s">
        <v>388</v>
      </c>
      <c r="B70" s="294"/>
      <c r="C70" s="308">
        <f>SUM(C64:C69)+INT(SUM(D64:D69)/100)</f>
        <v>18000</v>
      </c>
      <c r="D70" s="309">
        <f>MOD(SUM(D63:D69),100)</f>
        <v>0</v>
      </c>
      <c r="E70" s="310">
        <f>SUM(E64:E69)+INT(SUM(F64:F69)/100)</f>
        <v>246000</v>
      </c>
      <c r="F70" s="311">
        <f>MOD(SUM(F63:F69),100)</f>
        <v>0</v>
      </c>
    </row>
    <row r="71" spans="1:6" ht="17.25">
      <c r="A71" s="295" t="s">
        <v>222</v>
      </c>
      <c r="B71" s="296" t="s">
        <v>223</v>
      </c>
      <c r="C71" s="297"/>
      <c r="D71" s="297"/>
      <c r="E71" s="298"/>
      <c r="F71" s="298"/>
    </row>
    <row r="72" spans="1:6" ht="17.25">
      <c r="A72" s="303" t="s">
        <v>224</v>
      </c>
      <c r="B72" s="304" t="s">
        <v>225</v>
      </c>
      <c r="C72" s="305"/>
      <c r="D72" s="305"/>
      <c r="E72" s="306"/>
      <c r="F72" s="306"/>
    </row>
    <row r="73" spans="1:6" ht="18.75">
      <c r="A73" s="307" t="s">
        <v>388</v>
      </c>
      <c r="B73" s="294"/>
      <c r="C73" s="308">
        <f>SUM(C72)+INT(SUM(D72)/100)</f>
        <v>0</v>
      </c>
      <c r="D73" s="309">
        <f>MOD(SUM(D72),100)</f>
        <v>0</v>
      </c>
      <c r="E73" s="310">
        <f>SUM(E72)+INT(SUM(F72)/100)</f>
        <v>0</v>
      </c>
      <c r="F73" s="311">
        <f>MOD(SUM(F72),100)</f>
        <v>0</v>
      </c>
    </row>
    <row r="74" spans="1:6" ht="17.25">
      <c r="A74" s="295" t="s">
        <v>226</v>
      </c>
      <c r="B74" s="296" t="s">
        <v>227</v>
      </c>
      <c r="C74" s="297"/>
      <c r="D74" s="297"/>
      <c r="E74" s="298"/>
      <c r="F74" s="298"/>
    </row>
    <row r="75" spans="1:6" ht="17.25">
      <c r="A75" s="317" t="s">
        <v>228</v>
      </c>
      <c r="B75" s="300" t="s">
        <v>229</v>
      </c>
      <c r="C75" s="301"/>
      <c r="D75" s="301"/>
      <c r="E75" s="302"/>
      <c r="F75" s="302"/>
    </row>
    <row r="76" spans="1:6" ht="17.25">
      <c r="A76" s="317" t="s">
        <v>230</v>
      </c>
      <c r="B76" s="300"/>
      <c r="C76" s="301">
        <v>1118404</v>
      </c>
      <c r="D76" s="301">
        <v>0</v>
      </c>
      <c r="E76" s="302">
        <v>1454565</v>
      </c>
      <c r="F76" s="302">
        <v>83</v>
      </c>
    </row>
    <row r="77" spans="1:6" ht="17.25">
      <c r="A77" s="317" t="s">
        <v>231</v>
      </c>
      <c r="B77" s="300"/>
      <c r="C77" s="301">
        <v>4218621</v>
      </c>
      <c r="D77" s="301">
        <v>0</v>
      </c>
      <c r="E77" s="302">
        <v>4910923</v>
      </c>
      <c r="F77" s="302">
        <v>28</v>
      </c>
    </row>
    <row r="78" spans="1:6" ht="17.25">
      <c r="A78" s="317" t="s">
        <v>232</v>
      </c>
      <c r="B78" s="300" t="s">
        <v>233</v>
      </c>
      <c r="C78" s="301">
        <v>12600</v>
      </c>
      <c r="D78" s="301">
        <v>0</v>
      </c>
      <c r="E78" s="302">
        <v>50084</v>
      </c>
      <c r="F78" s="302">
        <v>7</v>
      </c>
    </row>
    <row r="79" spans="1:6" ht="17.25">
      <c r="A79" s="317" t="s">
        <v>234</v>
      </c>
      <c r="B79" s="300" t="s">
        <v>235</v>
      </c>
      <c r="C79" s="301">
        <v>598626</v>
      </c>
      <c r="D79" s="301">
        <v>0</v>
      </c>
      <c r="E79" s="302">
        <v>688219</v>
      </c>
      <c r="F79" s="302">
        <v>73</v>
      </c>
    </row>
    <row r="80" spans="1:6" ht="17.25">
      <c r="A80" s="317" t="s">
        <v>236</v>
      </c>
      <c r="B80" s="300" t="s">
        <v>237</v>
      </c>
      <c r="C80" s="301">
        <v>1172141</v>
      </c>
      <c r="D80" s="301">
        <v>0</v>
      </c>
      <c r="E80" s="302">
        <v>1658576</v>
      </c>
      <c r="F80" s="302">
        <v>38</v>
      </c>
    </row>
    <row r="81" spans="1:6" ht="17.25">
      <c r="A81" s="317" t="s">
        <v>238</v>
      </c>
      <c r="B81" s="300" t="s">
        <v>239</v>
      </c>
      <c r="C81" s="301"/>
      <c r="D81" s="301"/>
      <c r="E81" s="302"/>
      <c r="F81" s="302"/>
    </row>
    <row r="82" spans="1:6" ht="17.25">
      <c r="A82" s="317" t="s">
        <v>240</v>
      </c>
      <c r="B82" s="300" t="s">
        <v>241</v>
      </c>
      <c r="C82" s="301">
        <v>295625</v>
      </c>
      <c r="D82" s="301">
        <v>0</v>
      </c>
      <c r="E82" s="302">
        <v>314128</v>
      </c>
      <c r="F82" s="302">
        <v>0</v>
      </c>
    </row>
    <row r="83" spans="1:6" ht="17.25">
      <c r="A83" s="317" t="s">
        <v>242</v>
      </c>
      <c r="B83" s="300" t="s">
        <v>243</v>
      </c>
      <c r="C83" s="301"/>
      <c r="D83" s="301"/>
      <c r="E83" s="302"/>
      <c r="F83" s="302"/>
    </row>
    <row r="84" spans="1:6" ht="17.25">
      <c r="A84" s="317" t="s">
        <v>244</v>
      </c>
      <c r="B84" s="300" t="s">
        <v>245</v>
      </c>
      <c r="C84" s="301">
        <v>24360</v>
      </c>
      <c r="D84" s="301">
        <v>0</v>
      </c>
      <c r="E84" s="302">
        <v>55996</v>
      </c>
      <c r="F84" s="302">
        <v>85</v>
      </c>
    </row>
    <row r="85" spans="1:6" ht="17.25">
      <c r="A85" s="317" t="s">
        <v>246</v>
      </c>
      <c r="B85" s="300" t="s">
        <v>247</v>
      </c>
      <c r="C85" s="301">
        <v>42954</v>
      </c>
      <c r="D85" s="301">
        <v>0</v>
      </c>
      <c r="E85" s="302">
        <v>37735</v>
      </c>
      <c r="F85" s="302">
        <v>4</v>
      </c>
    </row>
    <row r="86" spans="1:6" ht="17.25">
      <c r="A86" s="318" t="s">
        <v>248</v>
      </c>
      <c r="B86" s="304"/>
      <c r="C86" s="305"/>
      <c r="D86" s="305"/>
      <c r="E86" s="306"/>
      <c r="F86" s="306"/>
    </row>
    <row r="87" spans="1:6" ht="18.75">
      <c r="A87" s="307" t="s">
        <v>388</v>
      </c>
      <c r="B87" s="294"/>
      <c r="C87" s="308">
        <f>SUM(C76:C86)+INT(SUM(D76:D86)/100)</f>
        <v>7483331</v>
      </c>
      <c r="D87" s="309">
        <f>MOD(SUM(D76:D86),100)</f>
        <v>0</v>
      </c>
      <c r="E87" s="310">
        <f>SUM(E76:E86)+INT(SUM(F76:F86)/100)</f>
        <v>9170229</v>
      </c>
      <c r="F87" s="311">
        <f>MOD(SUM(F76:F86),100)</f>
        <v>18</v>
      </c>
    </row>
    <row r="88" spans="1:6" ht="17.25">
      <c r="A88" s="295" t="s">
        <v>249</v>
      </c>
      <c r="B88" s="296"/>
      <c r="C88" s="297"/>
      <c r="D88" s="297"/>
      <c r="E88" s="298"/>
      <c r="F88" s="298"/>
    </row>
    <row r="89" spans="1:6" ht="17.25">
      <c r="A89" s="299" t="s">
        <v>250</v>
      </c>
      <c r="B89" s="300">
        <v>2002</v>
      </c>
      <c r="C89" s="301">
        <v>6885347</v>
      </c>
      <c r="D89" s="301">
        <v>0</v>
      </c>
      <c r="E89" s="302">
        <v>5197938</v>
      </c>
      <c r="F89" s="302">
        <v>0</v>
      </c>
    </row>
    <row r="90" spans="1:6" ht="17.25">
      <c r="A90" s="299" t="s">
        <v>251</v>
      </c>
      <c r="B90" s="300">
        <v>2002</v>
      </c>
      <c r="C90" s="301"/>
      <c r="D90" s="301"/>
      <c r="E90" s="302">
        <v>288000</v>
      </c>
      <c r="F90" s="302">
        <v>0</v>
      </c>
    </row>
    <row r="91" spans="1:6" ht="17.25">
      <c r="A91" s="299" t="s">
        <v>252</v>
      </c>
      <c r="B91" s="300">
        <v>2002</v>
      </c>
      <c r="C91" s="301"/>
      <c r="D91" s="301"/>
      <c r="E91" s="302"/>
      <c r="F91" s="302"/>
    </row>
    <row r="92" spans="1:6" ht="17.25">
      <c r="A92" s="299" t="s">
        <v>253</v>
      </c>
      <c r="B92" s="300" t="s">
        <v>254</v>
      </c>
      <c r="C92" s="301"/>
      <c r="D92" s="301"/>
      <c r="E92" s="302">
        <v>3549000</v>
      </c>
      <c r="F92" s="302">
        <v>0</v>
      </c>
    </row>
    <row r="93" spans="1:6" ht="17.25">
      <c r="A93" s="299" t="s">
        <v>697</v>
      </c>
      <c r="B93" s="304" t="s">
        <v>254</v>
      </c>
      <c r="C93" s="305"/>
      <c r="D93" s="305"/>
      <c r="E93" s="306"/>
      <c r="F93" s="306"/>
    </row>
    <row r="94" spans="1:6" ht="17.25">
      <c r="A94" s="299" t="s">
        <v>255</v>
      </c>
      <c r="B94" s="304" t="s">
        <v>254</v>
      </c>
      <c r="C94" s="305"/>
      <c r="D94" s="305"/>
      <c r="E94" s="306">
        <v>360500</v>
      </c>
      <c r="F94" s="306">
        <v>0</v>
      </c>
    </row>
    <row r="95" spans="1:6" ht="17.25">
      <c r="A95" s="299" t="s">
        <v>698</v>
      </c>
      <c r="B95" s="300" t="s">
        <v>254</v>
      </c>
      <c r="C95" s="301"/>
      <c r="D95" s="301"/>
      <c r="E95" s="302">
        <v>20000</v>
      </c>
      <c r="F95" s="302">
        <v>0</v>
      </c>
    </row>
    <row r="96" spans="1:6" ht="17.25">
      <c r="A96" s="319"/>
      <c r="B96" s="312"/>
      <c r="C96" s="313"/>
      <c r="D96" s="313"/>
      <c r="E96" s="314"/>
      <c r="F96" s="314"/>
    </row>
    <row r="97" spans="1:6" ht="18.75">
      <c r="A97" s="307" t="s">
        <v>388</v>
      </c>
      <c r="B97" s="294"/>
      <c r="C97" s="308">
        <f>SUM(C89:C96)+INT(SUM(D89:D96)/100)</f>
        <v>6885347</v>
      </c>
      <c r="D97" s="309">
        <f>MOD(SUM(D89:D95),100)</f>
        <v>0</v>
      </c>
      <c r="E97" s="310">
        <f>SUM(E89:E96)+INT(SUM(F89:F96)/100)</f>
        <v>9415438</v>
      </c>
      <c r="F97" s="311">
        <f>MOD(SUM(F89:F95),100)</f>
        <v>0</v>
      </c>
    </row>
    <row r="98" spans="1:6" ht="18.75">
      <c r="A98" s="320" t="s">
        <v>277</v>
      </c>
      <c r="B98" s="321"/>
      <c r="C98" s="308">
        <f>SUM(C15,C49,C56,,C61,C70,C73,C87,C97)+INT(SUM(D15,,D49,D56,D61,D70,D73,D87,D97)/100)</f>
        <v>14519073</v>
      </c>
      <c r="D98" s="309">
        <f>MOD(SUM(D15,,D49,D56,D61,D70,D73,D87,D97),100)</f>
        <v>0</v>
      </c>
      <c r="E98" s="310">
        <f>SUM(E15,E49,E56,,E61,E70,E73,E87,E97)+INT(SUM(F15,,F49,F56,F61,F70,F73,F87,F97)/100)</f>
        <v>19081090</v>
      </c>
      <c r="F98" s="311">
        <f>MOD(SUM(F15,,F49,F56,F61,F70,F73,F87,F97),100)</f>
        <v>98</v>
      </c>
    </row>
  </sheetData>
  <sheetProtection/>
  <mergeCells count="5">
    <mergeCell ref="A2:F2"/>
    <mergeCell ref="A3:F3"/>
    <mergeCell ref="A4:F4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zoomScalePageLayoutView="0" workbookViewId="0" topLeftCell="A4">
      <selection activeCell="H17" sqref="H17"/>
    </sheetView>
  </sheetViews>
  <sheetFormatPr defaultColWidth="9.140625" defaultRowHeight="21.75"/>
  <cols>
    <col min="1" max="1" width="8.28125" style="89" customWidth="1"/>
    <col min="2" max="2" width="50.28125" style="89" customWidth="1"/>
    <col min="3" max="3" width="11.7109375" style="89" customWidth="1"/>
    <col min="4" max="5" width="21.421875" style="89" customWidth="1"/>
    <col min="6" max="6" width="4.8515625" style="89" customWidth="1"/>
    <col min="7" max="7" width="13.00390625" style="156" customWidth="1"/>
    <col min="8" max="8" width="13.8515625" style="89" customWidth="1"/>
    <col min="9" max="16384" width="9.140625" style="89" customWidth="1"/>
  </cols>
  <sheetData>
    <row r="1" spans="1:7" s="260" customFormat="1" ht="22.5">
      <c r="A1" s="89"/>
      <c r="B1" s="594" t="s">
        <v>348</v>
      </c>
      <c r="C1" s="594"/>
      <c r="D1" s="594"/>
      <c r="E1" s="594"/>
      <c r="G1" s="261"/>
    </row>
    <row r="2" spans="1:7" s="260" customFormat="1" ht="22.5">
      <c r="A2" s="89"/>
      <c r="B2" s="594" t="s">
        <v>477</v>
      </c>
      <c r="C2" s="594"/>
      <c r="D2" s="594"/>
      <c r="E2" s="594"/>
      <c r="G2" s="261"/>
    </row>
    <row r="3" spans="1:7" s="260" customFormat="1" ht="22.5">
      <c r="A3" s="89"/>
      <c r="B3" s="594" t="s">
        <v>692</v>
      </c>
      <c r="C3" s="594"/>
      <c r="D3" s="594"/>
      <c r="E3" s="594"/>
      <c r="G3" s="261"/>
    </row>
    <row r="4" spans="1:7" s="260" customFormat="1" ht="18.75">
      <c r="A4" s="89"/>
      <c r="B4" s="257"/>
      <c r="C4" s="257"/>
      <c r="D4" s="256"/>
      <c r="E4" s="257"/>
      <c r="G4" s="261"/>
    </row>
    <row r="5" spans="1:7" s="260" customFormat="1" ht="18.75">
      <c r="A5" s="89"/>
      <c r="B5" s="262"/>
      <c r="C5" s="263"/>
      <c r="D5" s="262"/>
      <c r="E5" s="262"/>
      <c r="G5" s="261"/>
    </row>
    <row r="6" spans="1:7" s="260" customFormat="1" ht="18.75">
      <c r="A6" s="89"/>
      <c r="B6" s="96" t="s">
        <v>329</v>
      </c>
      <c r="C6" s="96" t="s">
        <v>321</v>
      </c>
      <c r="D6" s="95" t="s">
        <v>335</v>
      </c>
      <c r="E6" s="95" t="s">
        <v>328</v>
      </c>
      <c r="G6" s="261"/>
    </row>
    <row r="7" spans="1:7" s="260" customFormat="1" ht="18.75">
      <c r="A7" s="89"/>
      <c r="B7" s="103"/>
      <c r="C7" s="264" t="s">
        <v>322</v>
      </c>
      <c r="D7" s="103"/>
      <c r="E7" s="103"/>
      <c r="G7" s="261"/>
    </row>
    <row r="8" spans="1:7" s="260" customFormat="1" ht="18.75">
      <c r="A8" s="89"/>
      <c r="B8" s="99" t="s">
        <v>350</v>
      </c>
      <c r="C8" s="130">
        <v>21</v>
      </c>
      <c r="D8" s="110">
        <f>'กระดาษทำการงบทดลองปิดสิ้นปี '!I9</f>
        <v>1361316.72</v>
      </c>
      <c r="E8" s="159"/>
      <c r="G8" s="261"/>
    </row>
    <row r="9" spans="1:7" s="260" customFormat="1" ht="18.75">
      <c r="A9" s="89"/>
      <c r="B9" s="99" t="s">
        <v>351</v>
      </c>
      <c r="C9" s="130">
        <v>22</v>
      </c>
      <c r="D9" s="110">
        <f>'กระดาษทำการงบทดลองปิดสิ้นปี '!I10</f>
        <v>8093889.31</v>
      </c>
      <c r="E9" s="265"/>
      <c r="G9" s="261"/>
    </row>
    <row r="10" spans="1:7" s="260" customFormat="1" ht="18.75">
      <c r="A10" s="89"/>
      <c r="B10" s="100" t="s">
        <v>693</v>
      </c>
      <c r="C10" s="130">
        <v>22</v>
      </c>
      <c r="D10" s="110">
        <f>'กระดาษทำการงบทดลองปิดสิ้นปี '!I11</f>
        <v>2095164.1</v>
      </c>
      <c r="E10" s="265"/>
      <c r="G10" s="261"/>
    </row>
    <row r="11" spans="1:7" s="260" customFormat="1" ht="18.75">
      <c r="A11" s="89"/>
      <c r="B11" s="100" t="s">
        <v>353</v>
      </c>
      <c r="C11" s="130">
        <v>22</v>
      </c>
      <c r="D11" s="110">
        <f>'กระดาษทำการงบทดลองปิดสิ้นปี '!I12</f>
        <v>316196.8</v>
      </c>
      <c r="E11" s="265"/>
      <c r="G11" s="261"/>
    </row>
    <row r="12" spans="1:7" s="260" customFormat="1" ht="21">
      <c r="A12" s="89"/>
      <c r="B12" s="100" t="s">
        <v>354</v>
      </c>
      <c r="C12" s="130">
        <v>22</v>
      </c>
      <c r="D12" s="110">
        <f>'กระดาษทำการงบทดลองปิดสิ้นปี '!I13</f>
        <v>19565.58</v>
      </c>
      <c r="E12" s="265"/>
      <c r="G12" s="266"/>
    </row>
    <row r="13" spans="1:7" s="260" customFormat="1" ht="21" customHeight="1">
      <c r="A13" s="89"/>
      <c r="B13" s="267" t="s">
        <v>92</v>
      </c>
      <c r="C13" s="130">
        <v>90</v>
      </c>
      <c r="D13" s="110">
        <f>'กระดาษทำการงบทดลองปิดสิ้นปี '!I15</f>
        <v>712696</v>
      </c>
      <c r="E13" s="265"/>
      <c r="F13" s="268"/>
      <c r="G13" s="269"/>
    </row>
    <row r="14" spans="1:7" s="260" customFormat="1" ht="21" customHeight="1">
      <c r="A14" s="89"/>
      <c r="B14" s="561" t="s">
        <v>884</v>
      </c>
      <c r="C14" s="130"/>
      <c r="D14" s="562">
        <f>'กระดาษทำการงบทดลองปิดสิ้นปี '!I17</f>
        <v>2346</v>
      </c>
      <c r="E14" s="265"/>
      <c r="F14" s="268"/>
      <c r="G14" s="269"/>
    </row>
    <row r="15" spans="1:7" s="260" customFormat="1" ht="21" customHeight="1">
      <c r="A15" s="89"/>
      <c r="B15" s="267" t="s">
        <v>392</v>
      </c>
      <c r="C15" s="270"/>
      <c r="D15" s="110"/>
      <c r="E15" s="159">
        <f>'กระดาษทำการงบทดลองปิดสิ้นปี '!J35</f>
        <v>367497.07</v>
      </c>
      <c r="G15" s="261"/>
    </row>
    <row r="16" spans="1:7" s="260" customFormat="1" ht="21" customHeight="1">
      <c r="A16" s="89"/>
      <c r="B16" s="267" t="s">
        <v>359</v>
      </c>
      <c r="C16" s="270"/>
      <c r="D16" s="110"/>
      <c r="E16" s="159">
        <f>'กระดาษทำการงบทดลองปิดสิ้นปี '!J36</f>
        <v>99850.52</v>
      </c>
      <c r="G16" s="261"/>
    </row>
    <row r="17" spans="1:7" s="260" customFormat="1" ht="21" customHeight="1">
      <c r="A17" s="89"/>
      <c r="B17" s="267" t="s">
        <v>360</v>
      </c>
      <c r="C17" s="270"/>
      <c r="D17" s="110"/>
      <c r="E17" s="159">
        <f>'กระดาษทำการงบทดลองปิดสิ้นปี '!J37</f>
        <v>822062</v>
      </c>
      <c r="G17" s="261"/>
    </row>
    <row r="18" spans="1:7" s="260" customFormat="1" ht="21" customHeight="1">
      <c r="A18" s="89"/>
      <c r="B18" s="99" t="s">
        <v>80</v>
      </c>
      <c r="C18" s="270"/>
      <c r="D18" s="110"/>
      <c r="E18" s="159">
        <f>'กระดาษทำการงบทดลองปิดสิ้นปี '!J38</f>
        <v>1561500</v>
      </c>
      <c r="G18" s="261"/>
    </row>
    <row r="19" spans="1:7" s="260" customFormat="1" ht="21" customHeight="1">
      <c r="A19" s="89"/>
      <c r="B19" s="99" t="s">
        <v>81</v>
      </c>
      <c r="C19" s="270"/>
      <c r="D19" s="110"/>
      <c r="E19" s="159">
        <f>'กระดาษทำการงบทดลองปิดสิ้นปี '!J39</f>
        <v>1000000</v>
      </c>
      <c r="G19" s="261"/>
    </row>
    <row r="20" spans="1:7" s="260" customFormat="1" ht="21" customHeight="1">
      <c r="A20" s="89"/>
      <c r="B20" s="99" t="s">
        <v>674</v>
      </c>
      <c r="C20" s="270"/>
      <c r="D20" s="110"/>
      <c r="E20" s="159">
        <f>'กระดาษทำการงบทดลองปิดสิ้นปี '!J40</f>
        <v>28892.8</v>
      </c>
      <c r="G20" s="261"/>
    </row>
    <row r="21" spans="1:7" s="260" customFormat="1" ht="21" customHeight="1">
      <c r="A21" s="89"/>
      <c r="B21" s="99" t="s">
        <v>361</v>
      </c>
      <c r="C21" s="270"/>
      <c r="D21" s="110"/>
      <c r="E21" s="159">
        <f>'กระดาษทำการงบทดลองปิดสิ้นปี '!J41</f>
        <v>3087854.95</v>
      </c>
      <c r="G21" s="261"/>
    </row>
    <row r="22" spans="1:7" s="260" customFormat="1" ht="21" customHeight="1">
      <c r="A22" s="89"/>
      <c r="B22" s="103" t="s">
        <v>367</v>
      </c>
      <c r="C22" s="275"/>
      <c r="D22" s="116"/>
      <c r="E22" s="211">
        <f>'กระดาษทำการงบทดลองปิดสิ้นปี '!J42</f>
        <v>5633517.17</v>
      </c>
      <c r="G22" s="261"/>
    </row>
    <row r="23" spans="1:7" s="260" customFormat="1" ht="19.5" thickBot="1">
      <c r="A23" s="89"/>
      <c r="B23" s="94"/>
      <c r="C23" s="270"/>
      <c r="D23" s="271">
        <f>SUM(D8:D21)</f>
        <v>12601174.51</v>
      </c>
      <c r="E23" s="271">
        <f>SUM(งบทดลองหลัง!E15:E22)</f>
        <v>12601174.51</v>
      </c>
      <c r="G23" s="261"/>
    </row>
    <row r="24" spans="2:7" s="260" customFormat="1" ht="19.5" thickTop="1">
      <c r="B24" s="94"/>
      <c r="C24" s="98"/>
      <c r="D24" s="272"/>
      <c r="E24" s="272"/>
      <c r="G24" s="261"/>
    </row>
    <row r="25" spans="2:7" s="260" customFormat="1" ht="22.5">
      <c r="B25" s="273"/>
      <c r="C25" s="273"/>
      <c r="D25" s="273"/>
      <c r="E25" s="273"/>
      <c r="G25" s="261"/>
    </row>
    <row r="26" spans="2:7" s="260" customFormat="1" ht="22.5">
      <c r="B26" s="273"/>
      <c r="C26" s="273"/>
      <c r="D26" s="273"/>
      <c r="E26" s="273"/>
      <c r="G26" s="261"/>
    </row>
    <row r="27" spans="2:7" s="260" customFormat="1" ht="22.5">
      <c r="B27" s="273"/>
      <c r="C27" s="273"/>
      <c r="D27" s="273"/>
      <c r="E27" s="273"/>
      <c r="G27" s="261"/>
    </row>
    <row r="28" spans="3:7" s="260" customFormat="1" ht="18.75">
      <c r="C28" s="274"/>
      <c r="D28" s="137"/>
      <c r="E28" s="261"/>
      <c r="G28" s="261"/>
    </row>
    <row r="29" spans="3:7" s="260" customFormat="1" ht="18.75">
      <c r="C29" s="274"/>
      <c r="D29" s="137"/>
      <c r="E29" s="261"/>
      <c r="G29" s="261"/>
    </row>
    <row r="30" spans="3:7" s="260" customFormat="1" ht="18.75">
      <c r="C30" s="274"/>
      <c r="D30" s="137"/>
      <c r="E30" s="261"/>
      <c r="G30" s="261"/>
    </row>
    <row r="31" spans="3:7" s="260" customFormat="1" ht="18.75">
      <c r="C31" s="274"/>
      <c r="D31" s="137"/>
      <c r="E31" s="261"/>
      <c r="G31" s="261"/>
    </row>
    <row r="32" s="260" customFormat="1" ht="18.75">
      <c r="G32" s="261"/>
    </row>
    <row r="33" s="260" customFormat="1" ht="18.75">
      <c r="G33" s="261"/>
    </row>
    <row r="34" s="260" customFormat="1" ht="18.75">
      <c r="G34" s="261"/>
    </row>
    <row r="35" s="260" customFormat="1" ht="18.75">
      <c r="G35" s="261"/>
    </row>
    <row r="36" s="260" customFormat="1" ht="18.75">
      <c r="G36" s="261"/>
    </row>
    <row r="37" s="260" customFormat="1" ht="18.75">
      <c r="G37" s="261"/>
    </row>
    <row r="38" s="260" customFormat="1" ht="18.75">
      <c r="G38" s="261"/>
    </row>
    <row r="39" s="260" customFormat="1" ht="18.75">
      <c r="G39" s="261"/>
    </row>
    <row r="40" s="260" customFormat="1" ht="18.75">
      <c r="G40" s="261"/>
    </row>
    <row r="41" s="260" customFormat="1" ht="18.75">
      <c r="G41" s="261"/>
    </row>
    <row r="42" s="260" customFormat="1" ht="18.75">
      <c r="G42" s="261"/>
    </row>
    <row r="43" s="260" customFormat="1" ht="18.75">
      <c r="G43" s="261"/>
    </row>
    <row r="44" s="260" customFormat="1" ht="18.75">
      <c r="G44" s="261"/>
    </row>
    <row r="45" s="260" customFormat="1" ht="18.75">
      <c r="G45" s="261"/>
    </row>
    <row r="46" s="260" customFormat="1" ht="18.75">
      <c r="G46" s="261"/>
    </row>
    <row r="47" s="260" customFormat="1" ht="18.75">
      <c r="G47" s="261"/>
    </row>
    <row r="48" s="260" customFormat="1" ht="18.75">
      <c r="G48" s="261"/>
    </row>
    <row r="49" s="260" customFormat="1" ht="18.75">
      <c r="G49" s="261"/>
    </row>
    <row r="50" spans="7:8" s="260" customFormat="1" ht="18.75">
      <c r="G50" s="156"/>
      <c r="H50" s="89"/>
    </row>
    <row r="51" spans="2:5" ht="18.75">
      <c r="B51" s="260"/>
      <c r="C51" s="260"/>
      <c r="D51" s="260"/>
      <c r="E51" s="260"/>
    </row>
  </sheetData>
  <sheetProtection/>
  <mergeCells count="3">
    <mergeCell ref="B2:E2"/>
    <mergeCell ref="B3:E3"/>
    <mergeCell ref="B1:E1"/>
  </mergeCells>
  <printOptions/>
  <pageMargins left="0.17" right="0.35433070866141736" top="0.3937007874015748" bottom="0.17" header="0.24" footer="0.26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zoomScale="115" zoomScaleNormal="115" zoomScalePageLayoutView="0" workbookViewId="0" topLeftCell="A4">
      <pane ySplit="2445" topLeftCell="A31" activePane="bottomLeft" state="split"/>
      <selection pane="topLeft" activeCell="G4" sqref="G1:H16384"/>
      <selection pane="bottomLeft" activeCell="L44" sqref="L44"/>
    </sheetView>
  </sheetViews>
  <sheetFormatPr defaultColWidth="9.140625" defaultRowHeight="21.75"/>
  <cols>
    <col min="1" max="1" width="37.00390625" style="89" customWidth="1"/>
    <col min="2" max="2" width="8.00390625" style="89" customWidth="1"/>
    <col min="3" max="4" width="12.8515625" style="89" customWidth="1"/>
    <col min="5" max="6" width="12.8515625" style="158" customWidth="1"/>
    <col min="7" max="8" width="10.140625" style="158" customWidth="1"/>
    <col min="9" max="10" width="13.140625" style="89" customWidth="1"/>
    <col min="11" max="11" width="4.140625" style="89" customWidth="1"/>
    <col min="12" max="12" width="9.140625" style="89" customWidth="1"/>
    <col min="13" max="13" width="14.421875" style="156" customWidth="1"/>
    <col min="14" max="16384" width="9.140625" style="89" customWidth="1"/>
  </cols>
  <sheetData>
    <row r="1" spans="1:11" ht="23.25">
      <c r="A1" s="575" t="s">
        <v>371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 ht="23.25">
      <c r="A2" s="575" t="s">
        <v>341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</row>
    <row r="3" spans="1:11" ht="23.25">
      <c r="A3" s="575" t="s">
        <v>673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</row>
    <row r="4" ht="12" customHeight="1"/>
    <row r="5" spans="1:10" ht="18.75">
      <c r="A5" s="219"/>
      <c r="B5" s="220"/>
      <c r="C5" s="599" t="s">
        <v>372</v>
      </c>
      <c r="D5" s="598"/>
      <c r="E5" s="597" t="s">
        <v>334</v>
      </c>
      <c r="F5" s="597"/>
      <c r="G5" s="600" t="s">
        <v>332</v>
      </c>
      <c r="H5" s="600"/>
      <c r="I5" s="598" t="s">
        <v>311</v>
      </c>
      <c r="J5" s="598"/>
    </row>
    <row r="6" spans="1:10" ht="18.75">
      <c r="A6" s="224" t="s">
        <v>329</v>
      </c>
      <c r="B6" s="225" t="s">
        <v>330</v>
      </c>
      <c r="C6" s="595" t="s">
        <v>676</v>
      </c>
      <c r="D6" s="596"/>
      <c r="E6" s="597" t="s">
        <v>373</v>
      </c>
      <c r="F6" s="597"/>
      <c r="G6" s="597" t="s">
        <v>374</v>
      </c>
      <c r="H6" s="597"/>
      <c r="I6" s="598" t="s">
        <v>677</v>
      </c>
      <c r="J6" s="598"/>
    </row>
    <row r="7" spans="1:10" ht="18.75">
      <c r="A7" s="226"/>
      <c r="B7" s="227"/>
      <c r="C7" s="221" t="s">
        <v>327</v>
      </c>
      <c r="D7" s="222" t="s">
        <v>328</v>
      </c>
      <c r="E7" s="223" t="s">
        <v>327</v>
      </c>
      <c r="F7" s="223" t="s">
        <v>328</v>
      </c>
      <c r="G7" s="223" t="s">
        <v>327</v>
      </c>
      <c r="H7" s="223" t="s">
        <v>328</v>
      </c>
      <c r="I7" s="222" t="s">
        <v>327</v>
      </c>
      <c r="J7" s="222" t="s">
        <v>328</v>
      </c>
    </row>
    <row r="8" spans="1:10" ht="18.75">
      <c r="A8" s="228" t="s">
        <v>340</v>
      </c>
      <c r="B8" s="229">
        <v>10</v>
      </c>
      <c r="C8" s="230"/>
      <c r="D8" s="230"/>
      <c r="E8" s="231"/>
      <c r="F8" s="231"/>
      <c r="G8" s="231"/>
      <c r="H8" s="231"/>
      <c r="I8" s="230">
        <f aca="true" t="shared" si="0" ref="I8:I33">SUM(C8+E8+G8-D8-F8-H8)</f>
        <v>0</v>
      </c>
      <c r="J8" s="230"/>
    </row>
    <row r="9" spans="1:10" ht="18.75">
      <c r="A9" s="228" t="s">
        <v>363</v>
      </c>
      <c r="B9" s="229">
        <v>21</v>
      </c>
      <c r="C9" s="230">
        <v>1361316.72</v>
      </c>
      <c r="D9" s="230"/>
      <c r="E9" s="231"/>
      <c r="F9" s="231"/>
      <c r="G9" s="231"/>
      <c r="H9" s="231"/>
      <c r="I9" s="231">
        <f t="shared" si="0"/>
        <v>1361316.72</v>
      </c>
      <c r="J9" s="231"/>
    </row>
    <row r="10" spans="1:10" ht="18.75">
      <c r="A10" s="228" t="s">
        <v>375</v>
      </c>
      <c r="B10" s="229">
        <v>22</v>
      </c>
      <c r="C10" s="230">
        <v>8093889.31</v>
      </c>
      <c r="D10" s="230"/>
      <c r="E10" s="231"/>
      <c r="F10" s="231"/>
      <c r="G10" s="231"/>
      <c r="H10" s="231"/>
      <c r="I10" s="231">
        <f t="shared" si="0"/>
        <v>8093889.31</v>
      </c>
      <c r="J10" s="231"/>
    </row>
    <row r="11" spans="1:10" ht="18.75">
      <c r="A11" s="228" t="s">
        <v>675</v>
      </c>
      <c r="B11" s="229">
        <v>22</v>
      </c>
      <c r="C11" s="232">
        <v>2095164.1</v>
      </c>
      <c r="D11" s="232"/>
      <c r="E11" s="233"/>
      <c r="F11" s="233"/>
      <c r="G11" s="233"/>
      <c r="H11" s="233"/>
      <c r="I11" s="231">
        <f t="shared" si="0"/>
        <v>2095164.1</v>
      </c>
      <c r="J11" s="231"/>
    </row>
    <row r="12" spans="1:10" ht="18.75">
      <c r="A12" s="228" t="s">
        <v>365</v>
      </c>
      <c r="B12" s="229">
        <v>22</v>
      </c>
      <c r="C12" s="232">
        <v>316196.8</v>
      </c>
      <c r="D12" s="232"/>
      <c r="E12" s="233"/>
      <c r="F12" s="233"/>
      <c r="G12" s="233"/>
      <c r="H12" s="233"/>
      <c r="I12" s="231">
        <f>SUM(C12+E12+G12-D12-F12-H12)</f>
        <v>316196.8</v>
      </c>
      <c r="J12" s="231"/>
    </row>
    <row r="13" spans="1:10" ht="18.75">
      <c r="A13" s="228" t="s">
        <v>364</v>
      </c>
      <c r="B13" s="229">
        <v>22</v>
      </c>
      <c r="C13" s="232">
        <v>19565.58</v>
      </c>
      <c r="D13" s="232"/>
      <c r="E13" s="233"/>
      <c r="F13" s="233"/>
      <c r="G13" s="233"/>
      <c r="H13" s="233"/>
      <c r="I13" s="231">
        <f t="shared" si="0"/>
        <v>19565.58</v>
      </c>
      <c r="J13" s="231"/>
    </row>
    <row r="14" spans="1:10" ht="18.75">
      <c r="A14" s="228" t="s">
        <v>15</v>
      </c>
      <c r="B14" s="229"/>
      <c r="C14" s="232">
        <v>1956.69</v>
      </c>
      <c r="D14" s="232"/>
      <c r="E14" s="233">
        <v>0</v>
      </c>
      <c r="F14" s="233">
        <v>1956.69</v>
      </c>
      <c r="G14" s="233"/>
      <c r="H14" s="233"/>
      <c r="I14" s="231">
        <f t="shared" si="0"/>
        <v>0</v>
      </c>
      <c r="J14" s="231"/>
    </row>
    <row r="15" spans="1:10" ht="18.75">
      <c r="A15" s="228" t="s">
        <v>16</v>
      </c>
      <c r="B15" s="229"/>
      <c r="C15" s="232">
        <v>712696</v>
      </c>
      <c r="D15" s="232"/>
      <c r="E15" s="233"/>
      <c r="F15" s="233"/>
      <c r="G15" s="233"/>
      <c r="H15" s="233"/>
      <c r="I15" s="231">
        <f t="shared" si="0"/>
        <v>712696</v>
      </c>
      <c r="J15" s="231"/>
    </row>
    <row r="16" spans="1:10" ht="18.75">
      <c r="A16" s="228" t="s">
        <v>346</v>
      </c>
      <c r="B16" s="229">
        <v>90</v>
      </c>
      <c r="C16" s="232">
        <v>0</v>
      </c>
      <c r="D16" s="232"/>
      <c r="E16" s="233"/>
      <c r="F16" s="233"/>
      <c r="G16" s="233"/>
      <c r="H16" s="233"/>
      <c r="I16" s="231">
        <f t="shared" si="0"/>
        <v>0</v>
      </c>
      <c r="J16" s="231"/>
    </row>
    <row r="17" spans="1:10" ht="18.75">
      <c r="A17" s="228" t="s">
        <v>884</v>
      </c>
      <c r="B17" s="229"/>
      <c r="C17" s="232">
        <v>0</v>
      </c>
      <c r="D17" s="232"/>
      <c r="E17" s="233">
        <v>2346</v>
      </c>
      <c r="F17" s="233"/>
      <c r="G17" s="233"/>
      <c r="H17" s="233"/>
      <c r="I17" s="231">
        <f t="shared" si="0"/>
        <v>2346</v>
      </c>
      <c r="J17" s="231"/>
    </row>
    <row r="18" spans="1:10" ht="18.75">
      <c r="A18" s="228" t="s">
        <v>385</v>
      </c>
      <c r="B18" s="229">
        <v>0</v>
      </c>
      <c r="C18" s="232">
        <v>470666</v>
      </c>
      <c r="D18" s="232"/>
      <c r="E18" s="233"/>
      <c r="F18" s="233">
        <v>470666</v>
      </c>
      <c r="G18" s="233"/>
      <c r="H18" s="233"/>
      <c r="I18" s="231">
        <f t="shared" si="0"/>
        <v>0</v>
      </c>
      <c r="J18" s="231"/>
    </row>
    <row r="19" spans="1:10" ht="18.75">
      <c r="A19" s="228" t="s">
        <v>376</v>
      </c>
      <c r="B19" s="229">
        <v>100</v>
      </c>
      <c r="C19" s="232">
        <v>2833054</v>
      </c>
      <c r="D19" s="232"/>
      <c r="E19" s="233"/>
      <c r="F19" s="233">
        <v>2833054</v>
      </c>
      <c r="G19" s="233"/>
      <c r="H19" s="233"/>
      <c r="I19" s="231">
        <f t="shared" si="0"/>
        <v>0</v>
      </c>
      <c r="J19" s="231"/>
    </row>
    <row r="20" spans="1:10" ht="18.75">
      <c r="A20" s="228" t="s">
        <v>377</v>
      </c>
      <c r="B20" s="229">
        <v>120</v>
      </c>
      <c r="C20" s="232">
        <v>102240</v>
      </c>
      <c r="D20" s="232"/>
      <c r="E20" s="233"/>
      <c r="F20" s="233">
        <v>102240</v>
      </c>
      <c r="G20" s="233"/>
      <c r="H20" s="233"/>
      <c r="I20" s="231">
        <f t="shared" si="0"/>
        <v>0</v>
      </c>
      <c r="J20" s="231"/>
    </row>
    <row r="21" spans="1:10" ht="18.75">
      <c r="A21" s="234" t="s">
        <v>378</v>
      </c>
      <c r="B21" s="235">
        <v>130</v>
      </c>
      <c r="C21" s="236">
        <v>876240</v>
      </c>
      <c r="D21" s="236"/>
      <c r="E21" s="237"/>
      <c r="F21" s="237">
        <v>876240</v>
      </c>
      <c r="G21" s="233"/>
      <c r="H21" s="237"/>
      <c r="I21" s="231">
        <f t="shared" si="0"/>
        <v>0</v>
      </c>
      <c r="J21" s="231"/>
    </row>
    <row r="22" spans="1:10" ht="18.75">
      <c r="A22" s="228" t="s">
        <v>379</v>
      </c>
      <c r="B22" s="229">
        <v>200</v>
      </c>
      <c r="C22" s="232">
        <v>2342914.75</v>
      </c>
      <c r="D22" s="232"/>
      <c r="E22" s="233"/>
      <c r="F22" s="233">
        <v>2342914.75</v>
      </c>
      <c r="G22" s="233"/>
      <c r="H22" s="233"/>
      <c r="I22" s="231">
        <f t="shared" si="0"/>
        <v>0</v>
      </c>
      <c r="J22" s="231"/>
    </row>
    <row r="23" spans="1:10" ht="18.75">
      <c r="A23" s="228" t="s">
        <v>380</v>
      </c>
      <c r="B23" s="229">
        <v>250</v>
      </c>
      <c r="C23" s="232">
        <v>1407915.41</v>
      </c>
      <c r="D23" s="232"/>
      <c r="E23" s="233"/>
      <c r="F23" s="233">
        <v>1407915.41</v>
      </c>
      <c r="G23" s="233"/>
      <c r="H23" s="233"/>
      <c r="I23" s="231">
        <f t="shared" si="0"/>
        <v>0</v>
      </c>
      <c r="J23" s="231"/>
    </row>
    <row r="24" spans="1:10" ht="18.75">
      <c r="A24" s="228" t="s">
        <v>381</v>
      </c>
      <c r="B24" s="229">
        <v>270</v>
      </c>
      <c r="C24" s="232">
        <v>911806.85</v>
      </c>
      <c r="D24" s="232"/>
      <c r="E24" s="233"/>
      <c r="F24" s="233">
        <v>911806.85</v>
      </c>
      <c r="G24" s="233"/>
      <c r="H24" s="233"/>
      <c r="I24" s="231">
        <f t="shared" si="0"/>
        <v>0</v>
      </c>
      <c r="J24" s="231"/>
    </row>
    <row r="25" spans="1:10" ht="18.75">
      <c r="A25" s="228" t="s">
        <v>382</v>
      </c>
      <c r="B25" s="229">
        <v>300</v>
      </c>
      <c r="C25" s="232">
        <v>132335.46</v>
      </c>
      <c r="D25" s="232"/>
      <c r="E25" s="233"/>
      <c r="F25" s="233">
        <v>132335.46</v>
      </c>
      <c r="G25" s="233"/>
      <c r="H25" s="233"/>
      <c r="I25" s="231">
        <f t="shared" si="0"/>
        <v>0</v>
      </c>
      <c r="J25" s="231"/>
    </row>
    <row r="26" spans="1:10" ht="18.75">
      <c r="A26" s="228" t="s">
        <v>366</v>
      </c>
      <c r="B26" s="229">
        <v>400</v>
      </c>
      <c r="C26" s="232">
        <v>1153694.76</v>
      </c>
      <c r="D26" s="232"/>
      <c r="E26" s="233"/>
      <c r="F26" s="233">
        <v>1153694.76</v>
      </c>
      <c r="G26" s="233"/>
      <c r="H26" s="233"/>
      <c r="I26" s="231">
        <f t="shared" si="0"/>
        <v>0</v>
      </c>
      <c r="J26" s="231"/>
    </row>
    <row r="27" spans="1:10" ht="18.75">
      <c r="A27" s="228" t="s">
        <v>383</v>
      </c>
      <c r="B27" s="229">
        <v>450</v>
      </c>
      <c r="C27" s="232">
        <v>184540</v>
      </c>
      <c r="D27" s="232"/>
      <c r="E27" s="233"/>
      <c r="F27" s="233">
        <v>184540</v>
      </c>
      <c r="G27" s="233"/>
      <c r="H27" s="233"/>
      <c r="I27" s="231">
        <f t="shared" si="0"/>
        <v>0</v>
      </c>
      <c r="J27" s="231"/>
    </row>
    <row r="28" spans="1:10" ht="18.75">
      <c r="A28" s="228" t="s">
        <v>384</v>
      </c>
      <c r="B28" s="229">
        <v>500</v>
      </c>
      <c r="C28" s="232">
        <v>448606</v>
      </c>
      <c r="D28" s="232"/>
      <c r="E28" s="233"/>
      <c r="F28" s="233">
        <v>448606</v>
      </c>
      <c r="G28" s="233"/>
      <c r="H28" s="233"/>
      <c r="I28" s="231">
        <f t="shared" si="0"/>
        <v>0</v>
      </c>
      <c r="J28" s="231"/>
    </row>
    <row r="29" spans="1:10" ht="18.75">
      <c r="A29" s="228" t="s">
        <v>357</v>
      </c>
      <c r="B29" s="229">
        <v>550</v>
      </c>
      <c r="C29" s="232">
        <v>1476500</v>
      </c>
      <c r="D29" s="232"/>
      <c r="E29" s="233"/>
      <c r="F29" s="233">
        <v>1476500</v>
      </c>
      <c r="G29" s="233"/>
      <c r="H29" s="233"/>
      <c r="I29" s="231">
        <f t="shared" si="0"/>
        <v>0</v>
      </c>
      <c r="J29" s="231"/>
    </row>
    <row r="30" spans="1:10" ht="18.75">
      <c r="A30" s="228" t="s">
        <v>74</v>
      </c>
      <c r="B30" s="229"/>
      <c r="C30" s="232">
        <v>2290000</v>
      </c>
      <c r="D30" s="232"/>
      <c r="E30" s="233"/>
      <c r="F30" s="233">
        <v>2290000</v>
      </c>
      <c r="G30" s="233"/>
      <c r="H30" s="233"/>
      <c r="I30" s="231">
        <f t="shared" si="0"/>
        <v>0</v>
      </c>
      <c r="J30" s="231"/>
    </row>
    <row r="31" spans="1:10" ht="18.75">
      <c r="A31" s="228" t="s">
        <v>75</v>
      </c>
      <c r="B31" s="229"/>
      <c r="C31" s="232">
        <v>78000</v>
      </c>
      <c r="D31" s="232"/>
      <c r="E31" s="233"/>
      <c r="F31" s="233">
        <v>78000</v>
      </c>
      <c r="G31" s="233"/>
      <c r="H31" s="233"/>
      <c r="I31" s="231">
        <f t="shared" si="0"/>
        <v>0</v>
      </c>
      <c r="J31" s="231"/>
    </row>
    <row r="32" spans="1:10" ht="18.75">
      <c r="A32" s="228" t="s">
        <v>76</v>
      </c>
      <c r="B32" s="229"/>
      <c r="C32" s="232">
        <v>0</v>
      </c>
      <c r="D32" s="232"/>
      <c r="E32" s="233"/>
      <c r="F32" s="233">
        <v>0</v>
      </c>
      <c r="G32" s="233"/>
      <c r="H32" s="233"/>
      <c r="I32" s="231">
        <f t="shared" si="0"/>
        <v>0</v>
      </c>
      <c r="J32" s="231"/>
    </row>
    <row r="33" spans="1:10" ht="18.75">
      <c r="A33" s="228" t="s">
        <v>77</v>
      </c>
      <c r="B33" s="229"/>
      <c r="C33" s="232">
        <v>288000</v>
      </c>
      <c r="D33" s="232"/>
      <c r="E33" s="233"/>
      <c r="F33" s="233">
        <v>288000</v>
      </c>
      <c r="G33" s="233"/>
      <c r="H33" s="233"/>
      <c r="I33" s="231">
        <f t="shared" si="0"/>
        <v>0</v>
      </c>
      <c r="J33" s="231"/>
    </row>
    <row r="34" spans="1:10" ht="18.75">
      <c r="A34" s="238" t="s">
        <v>78</v>
      </c>
      <c r="B34" s="229">
        <v>821</v>
      </c>
      <c r="C34" s="232"/>
      <c r="D34" s="232">
        <v>19081090.98</v>
      </c>
      <c r="E34" s="233">
        <v>19081090.98</v>
      </c>
      <c r="F34" s="233">
        <v>0</v>
      </c>
      <c r="G34" s="233">
        <v>0</v>
      </c>
      <c r="H34" s="233"/>
      <c r="I34" s="233"/>
      <c r="J34" s="231">
        <f aca="true" t="shared" si="1" ref="J34:J40">SUM(D34+F34+H34-C34-E34-G34)</f>
        <v>0</v>
      </c>
    </row>
    <row r="35" spans="1:10" ht="18.75">
      <c r="A35" s="228" t="s">
        <v>392</v>
      </c>
      <c r="B35" s="229">
        <v>900</v>
      </c>
      <c r="C35" s="232"/>
      <c r="D35" s="232">
        <v>367497.07</v>
      </c>
      <c r="E35" s="233"/>
      <c r="F35" s="233"/>
      <c r="G35" s="233"/>
      <c r="H35" s="233"/>
      <c r="I35" s="233"/>
      <c r="J35" s="231">
        <f t="shared" si="1"/>
        <v>367497.07</v>
      </c>
    </row>
    <row r="36" spans="1:10" ht="18.75">
      <c r="A36" s="228" t="s">
        <v>359</v>
      </c>
      <c r="B36" s="229">
        <v>600</v>
      </c>
      <c r="C36" s="232"/>
      <c r="D36" s="232">
        <v>99850.52</v>
      </c>
      <c r="E36" s="233"/>
      <c r="F36" s="233"/>
      <c r="G36" s="233"/>
      <c r="H36" s="233"/>
      <c r="I36" s="233"/>
      <c r="J36" s="231">
        <f t="shared" si="1"/>
        <v>99850.52</v>
      </c>
    </row>
    <row r="37" spans="1:10" ht="18.75">
      <c r="A37" s="228" t="s">
        <v>360</v>
      </c>
      <c r="B37" s="229"/>
      <c r="C37" s="232"/>
      <c r="D37" s="232">
        <v>872188</v>
      </c>
      <c r="E37" s="233">
        <v>50126</v>
      </c>
      <c r="F37" s="233"/>
      <c r="G37" s="233"/>
      <c r="H37" s="233"/>
      <c r="I37" s="233"/>
      <c r="J37" s="231">
        <f t="shared" si="1"/>
        <v>822062</v>
      </c>
    </row>
    <row r="38" spans="1:10" ht="18.75">
      <c r="A38" s="238" t="s">
        <v>80</v>
      </c>
      <c r="B38" s="229"/>
      <c r="C38" s="232"/>
      <c r="D38" s="232">
        <v>146375</v>
      </c>
      <c r="E38" s="233">
        <v>146375</v>
      </c>
      <c r="F38" s="233">
        <v>1561500</v>
      </c>
      <c r="G38" s="233"/>
      <c r="H38" s="233"/>
      <c r="I38" s="233"/>
      <c r="J38" s="231">
        <f t="shared" si="1"/>
        <v>1561500</v>
      </c>
    </row>
    <row r="39" spans="1:10" ht="18.75">
      <c r="A39" s="238" t="s">
        <v>81</v>
      </c>
      <c r="B39" s="229"/>
      <c r="C39" s="232"/>
      <c r="D39" s="232">
        <v>1000000</v>
      </c>
      <c r="E39" s="233"/>
      <c r="F39" s="233"/>
      <c r="G39" s="233"/>
      <c r="H39" s="233"/>
      <c r="I39" s="233"/>
      <c r="J39" s="231">
        <f t="shared" si="1"/>
        <v>1000000</v>
      </c>
    </row>
    <row r="40" spans="1:10" ht="18.75">
      <c r="A40" s="238" t="s">
        <v>674</v>
      </c>
      <c r="B40" s="229"/>
      <c r="C40" s="232"/>
      <c r="D40" s="232">
        <v>28892.8</v>
      </c>
      <c r="E40" s="233"/>
      <c r="F40" s="233"/>
      <c r="G40" s="233"/>
      <c r="H40" s="233"/>
      <c r="I40" s="233"/>
      <c r="J40" s="231">
        <f t="shared" si="1"/>
        <v>28892.8</v>
      </c>
    </row>
    <row r="41" spans="1:10" ht="18.75">
      <c r="A41" s="238" t="s">
        <v>361</v>
      </c>
      <c r="B41" s="229">
        <v>700</v>
      </c>
      <c r="C41" s="232"/>
      <c r="D41" s="232">
        <v>998656.33</v>
      </c>
      <c r="E41" s="233"/>
      <c r="F41" s="233">
        <v>2089198.62</v>
      </c>
      <c r="G41" s="233"/>
      <c r="H41" s="233"/>
      <c r="I41" s="233">
        <v>0</v>
      </c>
      <c r="J41" s="231">
        <f>SUM(D41+F41+H41-C41-E41-G41-I41)</f>
        <v>3087854.95</v>
      </c>
    </row>
    <row r="42" spans="1:10" ht="18.75">
      <c r="A42" s="238" t="s">
        <v>367</v>
      </c>
      <c r="B42" s="229">
        <v>703</v>
      </c>
      <c r="C42" s="239"/>
      <c r="D42" s="239">
        <v>5002747.73</v>
      </c>
      <c r="E42" s="240"/>
      <c r="F42" s="240">
        <v>630769.44</v>
      </c>
      <c r="G42" s="240"/>
      <c r="H42" s="240"/>
      <c r="I42" s="240"/>
      <c r="J42" s="231">
        <f>SUM(D42+F42+H42-C42-E42-G42)</f>
        <v>5633517.17</v>
      </c>
    </row>
    <row r="43" spans="1:13" ht="19.5" thickBot="1">
      <c r="A43" s="238"/>
      <c r="B43" s="229"/>
      <c r="C43" s="241">
        <f aca="true" t="shared" si="2" ref="C43:J43">SUM(C8:C42)</f>
        <v>27597298.430000003</v>
      </c>
      <c r="D43" s="241">
        <f t="shared" si="2"/>
        <v>27597298.43</v>
      </c>
      <c r="E43" s="242">
        <f t="shared" si="2"/>
        <v>19279937.98</v>
      </c>
      <c r="F43" s="242">
        <f t="shared" si="2"/>
        <v>19279937.98</v>
      </c>
      <c r="G43" s="242">
        <f t="shared" si="2"/>
        <v>0</v>
      </c>
      <c r="H43" s="242">
        <f t="shared" si="2"/>
        <v>0</v>
      </c>
      <c r="I43" s="241">
        <f t="shared" si="2"/>
        <v>12601174.51</v>
      </c>
      <c r="J43" s="241">
        <f t="shared" si="2"/>
        <v>12601174.51</v>
      </c>
      <c r="M43" s="156">
        <f>J43-I43</f>
        <v>0</v>
      </c>
    </row>
    <row r="44" spans="1:10" ht="19.5" thickTop="1">
      <c r="A44" s="243"/>
      <c r="B44" s="244"/>
      <c r="C44" s="245"/>
      <c r="D44" s="245"/>
      <c r="E44" s="246"/>
      <c r="F44" s="246"/>
      <c r="G44" s="246"/>
      <c r="H44" s="246"/>
      <c r="I44" s="245"/>
      <c r="J44" s="245"/>
    </row>
    <row r="45" spans="1:10" ht="18.75">
      <c r="A45" s="94"/>
      <c r="B45" s="94"/>
      <c r="C45" s="94"/>
      <c r="D45" s="94"/>
      <c r="E45" s="247"/>
      <c r="F45" s="247"/>
      <c r="G45" s="247"/>
      <c r="H45" s="247"/>
      <c r="I45" s="94"/>
      <c r="J45" s="94"/>
    </row>
  </sheetData>
  <sheetProtection/>
  <mergeCells count="11"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</mergeCells>
  <printOptions/>
  <pageMargins left="0.57" right="0.55" top="0.29" bottom="1.04" header="0.18" footer="0.8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workbookViewId="0" topLeftCell="A34">
      <selection activeCell="I47" sqref="I47"/>
    </sheetView>
  </sheetViews>
  <sheetFormatPr defaultColWidth="9.140625" defaultRowHeight="21.75"/>
  <cols>
    <col min="1" max="1" width="6.57421875" style="118" customWidth="1"/>
    <col min="2" max="2" width="33.28125" style="89" customWidth="1"/>
    <col min="3" max="3" width="15.28125" style="89" customWidth="1"/>
    <col min="4" max="4" width="27.421875" style="89" customWidth="1"/>
    <col min="5" max="5" width="15.28125" style="156" customWidth="1"/>
    <col min="6" max="6" width="11.140625" style="89" customWidth="1"/>
    <col min="7" max="7" width="9.140625" style="89" customWidth="1"/>
    <col min="8" max="8" width="13.00390625" style="89" customWidth="1"/>
    <col min="9" max="16384" width="9.140625" style="89" customWidth="1"/>
  </cols>
  <sheetData>
    <row r="1" spans="1:6" ht="18.75">
      <c r="A1" s="601" t="s">
        <v>735</v>
      </c>
      <c r="B1" s="601"/>
      <c r="C1" s="601"/>
      <c r="D1" s="601"/>
      <c r="E1" s="601"/>
      <c r="F1" s="601"/>
    </row>
    <row r="2" spans="1:6" ht="18.75">
      <c r="A2" s="601" t="s">
        <v>312</v>
      </c>
      <c r="B2" s="601"/>
      <c r="C2" s="601"/>
      <c r="D2" s="601"/>
      <c r="E2" s="601"/>
      <c r="F2" s="601"/>
    </row>
    <row r="3" spans="1:6" ht="18.75">
      <c r="A3" s="601" t="s">
        <v>730</v>
      </c>
      <c r="B3" s="601"/>
      <c r="C3" s="601"/>
      <c r="D3" s="601"/>
      <c r="E3" s="601"/>
      <c r="F3" s="601"/>
    </row>
    <row r="4" ht="6" customHeight="1"/>
    <row r="5" spans="1:6" ht="33" customHeight="1">
      <c r="A5" s="513" t="s">
        <v>480</v>
      </c>
      <c r="B5" s="513" t="s">
        <v>736</v>
      </c>
      <c r="C5" s="513" t="s">
        <v>737</v>
      </c>
      <c r="D5" s="513" t="s">
        <v>738</v>
      </c>
      <c r="E5" s="514" t="s">
        <v>319</v>
      </c>
      <c r="F5" s="513" t="s">
        <v>324</v>
      </c>
    </row>
    <row r="6" spans="1:6" ht="18.75" customHeight="1">
      <c r="A6" s="517">
        <v>1</v>
      </c>
      <c r="B6" s="515" t="s">
        <v>777</v>
      </c>
      <c r="C6" s="516">
        <v>18825</v>
      </c>
      <c r="D6" s="515" t="s">
        <v>778</v>
      </c>
      <c r="E6" s="521">
        <v>1625</v>
      </c>
      <c r="F6" s="517" t="s">
        <v>780</v>
      </c>
    </row>
    <row r="7" spans="1:6" ht="18.75" customHeight="1">
      <c r="A7" s="517">
        <v>2</v>
      </c>
      <c r="B7" s="515" t="s">
        <v>779</v>
      </c>
      <c r="C7" s="516">
        <v>18825</v>
      </c>
      <c r="D7" s="515" t="s">
        <v>778</v>
      </c>
      <c r="E7" s="521">
        <v>4760</v>
      </c>
      <c r="F7" s="517" t="s">
        <v>780</v>
      </c>
    </row>
    <row r="8" spans="1:6" ht="18.75" customHeight="1">
      <c r="A8" s="517">
        <v>3</v>
      </c>
      <c r="B8" s="515" t="s">
        <v>781</v>
      </c>
      <c r="C8" s="516">
        <v>19046</v>
      </c>
      <c r="D8" s="515" t="s">
        <v>782</v>
      </c>
      <c r="E8" s="521">
        <v>935</v>
      </c>
      <c r="F8" s="517" t="s">
        <v>783</v>
      </c>
    </row>
    <row r="9" spans="1:6" ht="18.75" customHeight="1">
      <c r="A9" s="517">
        <v>4</v>
      </c>
      <c r="B9" s="515" t="s">
        <v>791</v>
      </c>
      <c r="C9" s="516">
        <v>20115</v>
      </c>
      <c r="D9" s="196" t="s">
        <v>740</v>
      </c>
      <c r="E9" s="521">
        <v>23750</v>
      </c>
      <c r="F9" s="517"/>
    </row>
    <row r="10" spans="1:6" ht="18.75">
      <c r="A10" s="517">
        <v>5</v>
      </c>
      <c r="B10" s="196" t="s">
        <v>739</v>
      </c>
      <c r="C10" s="512">
        <v>239407</v>
      </c>
      <c r="D10" s="196" t="s">
        <v>740</v>
      </c>
      <c r="E10" s="522">
        <v>9450</v>
      </c>
      <c r="F10" s="196"/>
    </row>
    <row r="11" spans="1:6" ht="18.75">
      <c r="A11" s="517">
        <v>6</v>
      </c>
      <c r="B11" s="196" t="s">
        <v>741</v>
      </c>
      <c r="C11" s="512">
        <v>20263</v>
      </c>
      <c r="D11" s="196" t="s">
        <v>742</v>
      </c>
      <c r="E11" s="522">
        <v>14140</v>
      </c>
      <c r="F11" s="196"/>
    </row>
    <row r="12" spans="1:6" ht="18.75">
      <c r="A12" s="517">
        <v>7</v>
      </c>
      <c r="B12" s="196" t="s">
        <v>739</v>
      </c>
      <c r="C12" s="512">
        <v>20292</v>
      </c>
      <c r="D12" s="196" t="s">
        <v>743</v>
      </c>
      <c r="E12" s="522">
        <v>13950</v>
      </c>
      <c r="F12" s="196"/>
    </row>
    <row r="13" spans="1:6" ht="18.75">
      <c r="A13" s="517">
        <v>8</v>
      </c>
      <c r="B13" s="196" t="s">
        <v>744</v>
      </c>
      <c r="C13" s="512">
        <v>20305</v>
      </c>
      <c r="D13" s="196" t="s">
        <v>743</v>
      </c>
      <c r="E13" s="522">
        <v>15500</v>
      </c>
      <c r="F13" s="196"/>
    </row>
    <row r="14" spans="1:6" ht="18.75">
      <c r="A14" s="517">
        <v>9</v>
      </c>
      <c r="B14" s="196" t="s">
        <v>745</v>
      </c>
      <c r="C14" s="512">
        <v>20302</v>
      </c>
      <c r="D14" s="196" t="s">
        <v>743</v>
      </c>
      <c r="E14" s="522">
        <v>12886</v>
      </c>
      <c r="F14" s="196"/>
    </row>
    <row r="15" spans="1:6" ht="18.75">
      <c r="A15" s="517">
        <v>10</v>
      </c>
      <c r="B15" s="196" t="s">
        <v>784</v>
      </c>
      <c r="C15" s="512">
        <v>20257</v>
      </c>
      <c r="D15" s="196" t="s">
        <v>740</v>
      </c>
      <c r="E15" s="522">
        <v>9450</v>
      </c>
      <c r="F15" s="196"/>
    </row>
    <row r="16" spans="1:6" ht="18.75">
      <c r="A16" s="517">
        <v>11</v>
      </c>
      <c r="B16" s="196" t="s">
        <v>745</v>
      </c>
      <c r="C16" s="512">
        <v>20285</v>
      </c>
      <c r="D16" s="196" t="s">
        <v>746</v>
      </c>
      <c r="E16" s="522">
        <v>9950</v>
      </c>
      <c r="F16" s="196"/>
    </row>
    <row r="17" spans="1:6" ht="18.75">
      <c r="A17" s="517">
        <v>12</v>
      </c>
      <c r="B17" s="196" t="s">
        <v>785</v>
      </c>
      <c r="C17" s="512">
        <v>20299</v>
      </c>
      <c r="D17" s="196" t="s">
        <v>740</v>
      </c>
      <c r="E17" s="522">
        <v>13450</v>
      </c>
      <c r="F17" s="196"/>
    </row>
    <row r="18" spans="1:6" ht="18.75">
      <c r="A18" s="517">
        <v>13</v>
      </c>
      <c r="B18" s="196" t="s">
        <v>741</v>
      </c>
      <c r="C18" s="512">
        <v>20337</v>
      </c>
      <c r="D18" s="196" t="s">
        <v>740</v>
      </c>
      <c r="E18" s="522">
        <v>9950</v>
      </c>
      <c r="F18" s="196"/>
    </row>
    <row r="19" spans="1:6" ht="18.75">
      <c r="A19" s="517">
        <v>14</v>
      </c>
      <c r="B19" s="196" t="s">
        <v>747</v>
      </c>
      <c r="C19" s="512">
        <v>20332</v>
      </c>
      <c r="D19" s="196" t="s">
        <v>740</v>
      </c>
      <c r="E19" s="522">
        <v>9950</v>
      </c>
      <c r="F19" s="196"/>
    </row>
    <row r="20" spans="1:6" ht="18.75">
      <c r="A20" s="517">
        <v>15</v>
      </c>
      <c r="B20" s="196" t="s">
        <v>741</v>
      </c>
      <c r="C20" s="512">
        <v>20340</v>
      </c>
      <c r="D20" s="196" t="s">
        <v>748</v>
      </c>
      <c r="E20" s="522">
        <v>8750</v>
      </c>
      <c r="F20" s="196"/>
    </row>
    <row r="21" spans="1:6" ht="18.75">
      <c r="A21" s="517">
        <v>16</v>
      </c>
      <c r="B21" s="196" t="s">
        <v>749</v>
      </c>
      <c r="C21" s="512">
        <v>20348</v>
      </c>
      <c r="D21" s="196" t="s">
        <v>750</v>
      </c>
      <c r="E21" s="522">
        <v>14000</v>
      </c>
      <c r="F21" s="196"/>
    </row>
    <row r="22" spans="1:6" ht="18.75">
      <c r="A22" s="517">
        <v>17</v>
      </c>
      <c r="B22" s="196" t="s">
        <v>751</v>
      </c>
      <c r="C22" s="512">
        <v>20051</v>
      </c>
      <c r="D22" s="196" t="s">
        <v>740</v>
      </c>
      <c r="E22" s="522">
        <v>7700</v>
      </c>
      <c r="F22" s="196"/>
    </row>
    <row r="23" spans="1:6" ht="18.75">
      <c r="A23" s="517">
        <v>18</v>
      </c>
      <c r="B23" s="196" t="s">
        <v>752</v>
      </c>
      <c r="C23" s="512">
        <v>20051</v>
      </c>
      <c r="D23" s="196" t="s">
        <v>740</v>
      </c>
      <c r="E23" s="522">
        <v>9450</v>
      </c>
      <c r="F23" s="196"/>
    </row>
    <row r="24" spans="1:6" ht="18.75">
      <c r="A24" s="517">
        <v>19</v>
      </c>
      <c r="B24" s="196" t="s">
        <v>753</v>
      </c>
      <c r="C24" s="512">
        <v>20080</v>
      </c>
      <c r="D24" s="196" t="s">
        <v>754</v>
      </c>
      <c r="E24" s="522">
        <v>9450</v>
      </c>
      <c r="F24" s="196"/>
    </row>
    <row r="25" spans="1:6" ht="18.75">
      <c r="A25" s="517">
        <v>20</v>
      </c>
      <c r="B25" s="196" t="s">
        <v>755</v>
      </c>
      <c r="C25" s="512">
        <v>20078</v>
      </c>
      <c r="D25" s="196" t="s">
        <v>754</v>
      </c>
      <c r="E25" s="522">
        <v>9450</v>
      </c>
      <c r="F25" s="196"/>
    </row>
    <row r="26" spans="1:6" ht="18.75">
      <c r="A26" s="517">
        <v>21</v>
      </c>
      <c r="B26" s="196" t="s">
        <v>745</v>
      </c>
      <c r="C26" s="512">
        <v>20438</v>
      </c>
      <c r="D26" s="196" t="s">
        <v>746</v>
      </c>
      <c r="E26" s="522">
        <v>7350</v>
      </c>
      <c r="F26" s="196"/>
    </row>
    <row r="27" spans="1:8" ht="18.75">
      <c r="A27" s="517">
        <v>22</v>
      </c>
      <c r="B27" s="196" t="s">
        <v>741</v>
      </c>
      <c r="C27" s="512">
        <v>20450</v>
      </c>
      <c r="D27" s="196" t="s">
        <v>756</v>
      </c>
      <c r="E27" s="522">
        <v>9450</v>
      </c>
      <c r="F27" s="196"/>
      <c r="H27" s="520"/>
    </row>
    <row r="28" spans="1:6" ht="18.75">
      <c r="A28" s="517">
        <v>23</v>
      </c>
      <c r="B28" s="518" t="s">
        <v>786</v>
      </c>
      <c r="C28" s="512">
        <v>20488</v>
      </c>
      <c r="D28" s="196" t="s">
        <v>757</v>
      </c>
      <c r="E28" s="522">
        <v>14400</v>
      </c>
      <c r="F28" s="196"/>
    </row>
    <row r="29" spans="1:6" ht="18.75">
      <c r="A29" s="517">
        <v>24</v>
      </c>
      <c r="B29" s="196" t="s">
        <v>758</v>
      </c>
      <c r="C29" s="512">
        <v>20162</v>
      </c>
      <c r="D29" s="196" t="s">
        <v>757</v>
      </c>
      <c r="E29" s="522">
        <v>4950</v>
      </c>
      <c r="F29" s="196"/>
    </row>
    <row r="30" spans="1:6" ht="18.75">
      <c r="A30" s="517">
        <v>25</v>
      </c>
      <c r="B30" s="196" t="s">
        <v>759</v>
      </c>
      <c r="C30" s="512">
        <v>20562</v>
      </c>
      <c r="D30" s="196" t="s">
        <v>760</v>
      </c>
      <c r="E30" s="522">
        <v>6495</v>
      </c>
      <c r="F30" s="196"/>
    </row>
    <row r="31" spans="1:6" ht="18.75">
      <c r="A31" s="517">
        <v>26</v>
      </c>
      <c r="B31" s="519" t="s">
        <v>787</v>
      </c>
      <c r="C31" s="512">
        <v>20239</v>
      </c>
      <c r="D31" s="196" t="s">
        <v>761</v>
      </c>
      <c r="E31" s="522">
        <v>5995</v>
      </c>
      <c r="F31" s="196"/>
    </row>
    <row r="32" spans="1:6" ht="18.75">
      <c r="A32" s="517">
        <v>27</v>
      </c>
      <c r="B32" s="519" t="s">
        <v>788</v>
      </c>
      <c r="C32" s="512">
        <v>20168</v>
      </c>
      <c r="D32" s="196" t="s">
        <v>762</v>
      </c>
      <c r="E32" s="522">
        <v>3178</v>
      </c>
      <c r="F32" s="196" t="s">
        <v>792</v>
      </c>
    </row>
    <row r="33" spans="1:6" ht="18.75">
      <c r="A33" s="517">
        <v>28</v>
      </c>
      <c r="B33" s="196" t="s">
        <v>763</v>
      </c>
      <c r="C33" s="512">
        <v>20196</v>
      </c>
      <c r="D33" s="196" t="s">
        <v>757</v>
      </c>
      <c r="E33" s="522">
        <v>2500</v>
      </c>
      <c r="F33" s="196" t="s">
        <v>792</v>
      </c>
    </row>
    <row r="34" spans="1:6" ht="18.75">
      <c r="A34" s="517">
        <v>29</v>
      </c>
      <c r="B34" s="196" t="s">
        <v>764</v>
      </c>
      <c r="C34" s="512">
        <v>20177</v>
      </c>
      <c r="D34" s="196" t="s">
        <v>757</v>
      </c>
      <c r="E34" s="522">
        <v>3500</v>
      </c>
      <c r="F34" s="196" t="s">
        <v>792</v>
      </c>
    </row>
    <row r="35" spans="1:6" ht="18.75">
      <c r="A35" s="517">
        <v>30</v>
      </c>
      <c r="B35" s="238" t="s">
        <v>789</v>
      </c>
      <c r="C35" s="512">
        <v>20200</v>
      </c>
      <c r="D35" s="196" t="s">
        <v>757</v>
      </c>
      <c r="E35" s="522">
        <v>3500</v>
      </c>
      <c r="F35" s="196" t="s">
        <v>792</v>
      </c>
    </row>
    <row r="36" spans="1:6" ht="18.75">
      <c r="A36" s="517">
        <v>31</v>
      </c>
      <c r="B36" s="196" t="s">
        <v>765</v>
      </c>
      <c r="C36" s="512">
        <v>20200</v>
      </c>
      <c r="D36" s="196" t="s">
        <v>757</v>
      </c>
      <c r="E36" s="522">
        <v>4000</v>
      </c>
      <c r="F36" s="196" t="s">
        <v>792</v>
      </c>
    </row>
    <row r="37" spans="1:6" ht="18.75">
      <c r="A37" s="517">
        <v>32</v>
      </c>
      <c r="B37" s="196" t="s">
        <v>766</v>
      </c>
      <c r="C37" s="512">
        <v>20549</v>
      </c>
      <c r="D37" s="196" t="s">
        <v>767</v>
      </c>
      <c r="E37" s="522">
        <v>9975</v>
      </c>
      <c r="F37" s="196" t="s">
        <v>792</v>
      </c>
    </row>
    <row r="38" spans="1:6" ht="18.75">
      <c r="A38" s="517">
        <v>33</v>
      </c>
      <c r="B38" s="196" t="s">
        <v>790</v>
      </c>
      <c r="C38" s="512">
        <v>20564</v>
      </c>
      <c r="D38" s="196" t="s">
        <v>767</v>
      </c>
      <c r="E38" s="522">
        <v>7450</v>
      </c>
      <c r="F38" s="196"/>
    </row>
    <row r="39" spans="1:6" ht="18.75">
      <c r="A39" s="517">
        <v>34</v>
      </c>
      <c r="B39" s="196" t="s">
        <v>768</v>
      </c>
      <c r="C39" s="512">
        <v>20599</v>
      </c>
      <c r="D39" s="196" t="s">
        <v>767</v>
      </c>
      <c r="E39" s="522">
        <v>9950</v>
      </c>
      <c r="F39" s="196"/>
    </row>
    <row r="40" spans="1:6" ht="18.75">
      <c r="A40" s="517">
        <v>35</v>
      </c>
      <c r="B40" s="196" t="s">
        <v>770</v>
      </c>
      <c r="C40" s="512">
        <v>20628</v>
      </c>
      <c r="D40" s="196" t="s">
        <v>757</v>
      </c>
      <c r="E40" s="522">
        <v>6450</v>
      </c>
      <c r="F40" s="196"/>
    </row>
    <row r="41" spans="1:6" ht="18.75">
      <c r="A41" s="517">
        <v>36</v>
      </c>
      <c r="B41" s="196" t="s">
        <v>772</v>
      </c>
      <c r="C41" s="512">
        <v>20599</v>
      </c>
      <c r="D41" s="196" t="s">
        <v>767</v>
      </c>
      <c r="E41" s="522">
        <v>9950</v>
      </c>
      <c r="F41" s="196"/>
    </row>
    <row r="42" spans="1:6" ht="18.75">
      <c r="A42" s="517">
        <v>37</v>
      </c>
      <c r="B42" s="196" t="s">
        <v>771</v>
      </c>
      <c r="C42" s="512">
        <v>20597</v>
      </c>
      <c r="D42" s="196" t="s">
        <v>757</v>
      </c>
      <c r="E42" s="522">
        <v>6350</v>
      </c>
      <c r="F42" s="196"/>
    </row>
    <row r="43" spans="1:6" ht="18.75">
      <c r="A43" s="517">
        <v>38</v>
      </c>
      <c r="B43" s="196" t="s">
        <v>769</v>
      </c>
      <c r="C43" s="512">
        <v>20597</v>
      </c>
      <c r="D43" s="196" t="s">
        <v>757</v>
      </c>
      <c r="E43" s="522">
        <v>6000</v>
      </c>
      <c r="F43" s="196"/>
    </row>
    <row r="44" spans="1:6" ht="18.75">
      <c r="A44" s="517">
        <v>39</v>
      </c>
      <c r="B44" s="196" t="s">
        <v>773</v>
      </c>
      <c r="C44" s="512">
        <v>20247</v>
      </c>
      <c r="D44" s="196" t="s">
        <v>767</v>
      </c>
      <c r="E44" s="522">
        <v>9950</v>
      </c>
      <c r="F44" s="196"/>
    </row>
    <row r="45" spans="1:6" ht="18.75">
      <c r="A45" s="517">
        <v>40</v>
      </c>
      <c r="B45" s="196" t="s">
        <v>774</v>
      </c>
      <c r="C45" s="512">
        <v>20247</v>
      </c>
      <c r="D45" s="196" t="s">
        <v>767</v>
      </c>
      <c r="E45" s="522">
        <v>5950</v>
      </c>
      <c r="F45" s="196"/>
    </row>
    <row r="46" spans="1:6" ht="18.75">
      <c r="A46" s="517">
        <v>41</v>
      </c>
      <c r="B46" s="196" t="s">
        <v>775</v>
      </c>
      <c r="C46" s="512">
        <v>20262</v>
      </c>
      <c r="D46" s="196" t="s">
        <v>756</v>
      </c>
      <c r="E46" s="522">
        <v>6450</v>
      </c>
      <c r="F46" s="196"/>
    </row>
    <row r="47" spans="1:8" ht="18.75">
      <c r="A47" s="517">
        <v>42</v>
      </c>
      <c r="B47" s="196" t="s">
        <v>776</v>
      </c>
      <c r="C47" s="179"/>
      <c r="D47" s="196" t="s">
        <v>757</v>
      </c>
      <c r="E47" s="522">
        <v>7400</v>
      </c>
      <c r="F47" s="196"/>
      <c r="H47" s="520"/>
    </row>
    <row r="48" spans="1:6" ht="21.75" customHeight="1">
      <c r="A48" s="602" t="s">
        <v>277</v>
      </c>
      <c r="B48" s="603"/>
      <c r="C48" s="603"/>
      <c r="D48" s="604"/>
      <c r="E48" s="482">
        <f>SUM(E6:E47)</f>
        <v>359739</v>
      </c>
      <c r="F48" s="196"/>
    </row>
  </sheetData>
  <sheetProtection/>
  <mergeCells count="4">
    <mergeCell ref="A1:F1"/>
    <mergeCell ref="A2:F2"/>
    <mergeCell ref="A3:F3"/>
    <mergeCell ref="A48:D48"/>
  </mergeCells>
  <printOptions/>
  <pageMargins left="0.1968503937007874" right="0.11811023622047245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G117"/>
  <sheetViews>
    <sheetView workbookViewId="0" topLeftCell="B1">
      <selection activeCell="H99" sqref="H99"/>
    </sheetView>
  </sheetViews>
  <sheetFormatPr defaultColWidth="9.140625" defaultRowHeight="21.75"/>
  <cols>
    <col min="1" max="1" width="0.85546875" style="89" hidden="1" customWidth="1"/>
    <col min="2" max="2" width="44.28125" style="89" customWidth="1"/>
    <col min="3" max="3" width="8.57421875" style="89" customWidth="1"/>
    <col min="4" max="4" width="17.00390625" style="89" customWidth="1"/>
    <col min="5" max="5" width="15.7109375" style="158" customWidth="1"/>
    <col min="6" max="6" width="4.28125" style="89" customWidth="1"/>
    <col min="7" max="7" width="13.140625" style="89" customWidth="1"/>
    <col min="8" max="8" width="9.140625" style="89" customWidth="1"/>
    <col min="9" max="9" width="15.57421875" style="89" customWidth="1"/>
    <col min="10" max="16384" width="9.140625" style="89" customWidth="1"/>
  </cols>
  <sheetData>
    <row r="1" spans="2:7" ht="23.25">
      <c r="B1" s="575" t="s">
        <v>418</v>
      </c>
      <c r="C1" s="575"/>
      <c r="D1" s="575"/>
      <c r="E1" s="575"/>
      <c r="F1" s="575"/>
      <c r="G1" s="575"/>
    </row>
    <row r="2" spans="2:7" ht="23.25">
      <c r="B2" s="575" t="s">
        <v>628</v>
      </c>
      <c r="C2" s="575"/>
      <c r="D2" s="575"/>
      <c r="E2" s="575"/>
      <c r="F2" s="575"/>
      <c r="G2" s="575"/>
    </row>
    <row r="3" spans="2:7" ht="23.25">
      <c r="B3" s="575" t="s">
        <v>629</v>
      </c>
      <c r="C3" s="575"/>
      <c r="D3" s="575"/>
      <c r="E3" s="575"/>
      <c r="F3" s="575"/>
      <c r="G3" s="575"/>
    </row>
    <row r="4" spans="2:7" ht="5.25" customHeight="1">
      <c r="B4" s="90"/>
      <c r="C4" s="91"/>
      <c r="D4" s="92"/>
      <c r="E4" s="93"/>
      <c r="F4" s="90"/>
      <c r="G4" s="91"/>
    </row>
    <row r="5" spans="2:7" ht="18.75">
      <c r="B5" s="94"/>
      <c r="C5" s="95" t="s">
        <v>330</v>
      </c>
      <c r="D5" s="96" t="s">
        <v>337</v>
      </c>
      <c r="E5" s="97" t="s">
        <v>447</v>
      </c>
      <c r="F5" s="98" t="s">
        <v>448</v>
      </c>
      <c r="G5" s="95" t="s">
        <v>449</v>
      </c>
    </row>
    <row r="6" spans="2:7" ht="18.75">
      <c r="B6" s="94"/>
      <c r="C6" s="99"/>
      <c r="D6" s="100"/>
      <c r="E6" s="101"/>
      <c r="F6" s="98" t="s">
        <v>331</v>
      </c>
      <c r="G6" s="95" t="s">
        <v>450</v>
      </c>
    </row>
    <row r="7" spans="2:7" ht="6.75" customHeight="1">
      <c r="B7" s="102"/>
      <c r="C7" s="103"/>
      <c r="D7" s="104"/>
      <c r="E7" s="105"/>
      <c r="F7" s="102"/>
      <c r="G7" s="103"/>
    </row>
    <row r="8" spans="2:7" ht="18.75">
      <c r="B8" s="106" t="s">
        <v>630</v>
      </c>
      <c r="C8" s="99"/>
      <c r="D8" s="107"/>
      <c r="E8" s="108"/>
      <c r="F8" s="109"/>
      <c r="G8" s="110"/>
    </row>
    <row r="9" spans="2:7" ht="18.75">
      <c r="B9" s="106" t="s">
        <v>631</v>
      </c>
      <c r="C9" s="99"/>
      <c r="D9" s="107"/>
      <c r="E9" s="108"/>
      <c r="F9" s="109"/>
      <c r="G9" s="110"/>
    </row>
    <row r="10" spans="2:7" ht="18.75">
      <c r="B10" s="94" t="s">
        <v>451</v>
      </c>
      <c r="C10" s="111">
        <v>100</v>
      </c>
      <c r="D10" s="107">
        <v>79000</v>
      </c>
      <c r="E10" s="108">
        <v>76920.18</v>
      </c>
      <c r="F10" s="109" t="s">
        <v>419</v>
      </c>
      <c r="G10" s="110">
        <f>D10-E10</f>
        <v>2079.820000000007</v>
      </c>
    </row>
    <row r="11" spans="2:7" ht="18.75">
      <c r="B11" s="94" t="s">
        <v>452</v>
      </c>
      <c r="C11" s="111">
        <v>120</v>
      </c>
      <c r="D11" s="107">
        <v>13650</v>
      </c>
      <c r="E11" s="108">
        <v>104928.5</v>
      </c>
      <c r="F11" s="109" t="s">
        <v>395</v>
      </c>
      <c r="G11" s="110">
        <v>91278.5</v>
      </c>
    </row>
    <row r="12" spans="2:7" ht="18.75">
      <c r="B12" s="94" t="s">
        <v>453</v>
      </c>
      <c r="C12" s="111">
        <v>200</v>
      </c>
      <c r="D12" s="107">
        <v>39745</v>
      </c>
      <c r="E12" s="108">
        <v>67575.12</v>
      </c>
      <c r="F12" s="109" t="s">
        <v>395</v>
      </c>
      <c r="G12" s="110">
        <v>27830.12</v>
      </c>
    </row>
    <row r="13" spans="2:7" ht="18.75">
      <c r="B13" s="94" t="s">
        <v>454</v>
      </c>
      <c r="C13" s="111">
        <v>300</v>
      </c>
      <c r="D13" s="107">
        <v>18000</v>
      </c>
      <c r="E13" s="108">
        <v>246000</v>
      </c>
      <c r="F13" s="109" t="s">
        <v>395</v>
      </c>
      <c r="G13" s="110">
        <v>228000</v>
      </c>
    </row>
    <row r="14" spans="2:7" ht="18.75">
      <c r="B14" s="94" t="s">
        <v>422</v>
      </c>
      <c r="C14" s="111">
        <v>1000</v>
      </c>
      <c r="D14" s="107">
        <v>7483331</v>
      </c>
      <c r="E14" s="108">
        <v>9170229.18</v>
      </c>
      <c r="F14" s="109" t="s">
        <v>395</v>
      </c>
      <c r="G14" s="110">
        <v>1686898.18</v>
      </c>
    </row>
    <row r="15" spans="2:7" ht="18.75">
      <c r="B15" s="94" t="s">
        <v>455</v>
      </c>
      <c r="C15" s="112">
        <v>2000</v>
      </c>
      <c r="D15" s="113">
        <v>6885347</v>
      </c>
      <c r="E15" s="114">
        <v>5197938</v>
      </c>
      <c r="F15" s="115" t="s">
        <v>395</v>
      </c>
      <c r="G15" s="116">
        <f>D15-E15</f>
        <v>1687409</v>
      </c>
    </row>
    <row r="16" spans="2:7" ht="18.75">
      <c r="B16" s="117" t="s">
        <v>456</v>
      </c>
      <c r="C16" s="118"/>
      <c r="D16" s="119">
        <f>SUM(D10:D15)</f>
        <v>14519073</v>
      </c>
      <c r="E16" s="120">
        <f>SUM(E10:E15)</f>
        <v>14863590.98</v>
      </c>
      <c r="F16" s="119"/>
      <c r="G16" s="119"/>
    </row>
    <row r="17" spans="2:7" ht="19.5" thickBot="1">
      <c r="B17" s="117" t="s">
        <v>423</v>
      </c>
      <c r="C17" s="118"/>
      <c r="D17" s="119"/>
      <c r="E17" s="122">
        <f>SUM(E16:E16)</f>
        <v>14863590.98</v>
      </c>
      <c r="F17" s="119"/>
      <c r="G17" s="119"/>
    </row>
    <row r="18" spans="2:7" ht="21.75" customHeight="1" thickTop="1">
      <c r="B18" s="117"/>
      <c r="C18" s="118"/>
      <c r="D18" s="119"/>
      <c r="E18" s="123"/>
      <c r="F18" s="119"/>
      <c r="G18" s="119"/>
    </row>
    <row r="19" spans="2:7" ht="21.75" customHeight="1">
      <c r="B19" s="117"/>
      <c r="C19" s="118"/>
      <c r="D19" s="119"/>
      <c r="E19" s="123"/>
      <c r="F19" s="119"/>
      <c r="G19" s="119"/>
    </row>
    <row r="20" spans="2:7" ht="25.5" customHeight="1">
      <c r="B20" s="117"/>
      <c r="C20" s="118"/>
      <c r="D20" s="119"/>
      <c r="E20" s="123"/>
      <c r="F20" s="119"/>
      <c r="G20" s="119"/>
    </row>
    <row r="21" spans="2:7" ht="21.75" customHeight="1">
      <c r="B21" s="117"/>
      <c r="C21" s="118"/>
      <c r="D21" s="119"/>
      <c r="E21" s="123"/>
      <c r="F21" s="119"/>
      <c r="G21" s="119"/>
    </row>
    <row r="22" spans="2:7" ht="21.75" customHeight="1">
      <c r="B22" s="117"/>
      <c r="C22" s="118"/>
      <c r="D22" s="119"/>
      <c r="E22" s="123"/>
      <c r="F22" s="119"/>
      <c r="G22" s="119"/>
    </row>
    <row r="23" spans="2:7" ht="21.75" customHeight="1">
      <c r="B23" s="117"/>
      <c r="C23" s="118"/>
      <c r="D23" s="119"/>
      <c r="E23" s="123"/>
      <c r="F23" s="119"/>
      <c r="G23" s="119"/>
    </row>
    <row r="24" spans="2:7" ht="21.75" customHeight="1">
      <c r="B24" s="117"/>
      <c r="C24" s="118"/>
      <c r="D24" s="119"/>
      <c r="E24" s="123"/>
      <c r="F24" s="119"/>
      <c r="G24" s="119"/>
    </row>
    <row r="25" spans="2:7" ht="21.75" customHeight="1">
      <c r="B25" s="117"/>
      <c r="C25" s="118"/>
      <c r="D25" s="119"/>
      <c r="E25" s="123"/>
      <c r="F25" s="119"/>
      <c r="G25" s="119"/>
    </row>
    <row r="26" spans="2:7" ht="21.75" customHeight="1">
      <c r="B26" s="117"/>
      <c r="C26" s="118"/>
      <c r="D26" s="119"/>
      <c r="E26" s="123"/>
      <c r="F26" s="119"/>
      <c r="G26" s="119"/>
    </row>
    <row r="27" spans="2:7" ht="21.75" customHeight="1">
      <c r="B27" s="117"/>
      <c r="C27" s="118"/>
      <c r="D27" s="119"/>
      <c r="E27" s="123"/>
      <c r="F27" s="119"/>
      <c r="G27" s="119"/>
    </row>
    <row r="28" spans="2:7" ht="21.75" customHeight="1">
      <c r="B28" s="117"/>
      <c r="C28" s="118"/>
      <c r="D28" s="119"/>
      <c r="E28" s="123"/>
      <c r="F28" s="119"/>
      <c r="G28" s="119"/>
    </row>
    <row r="29" spans="2:7" ht="21.75" customHeight="1">
      <c r="B29" s="117"/>
      <c r="C29" s="118"/>
      <c r="D29" s="119"/>
      <c r="E29" s="123"/>
      <c r="F29" s="119"/>
      <c r="G29" s="119"/>
    </row>
    <row r="30" spans="2:7" ht="21.75" customHeight="1">
      <c r="B30" s="117"/>
      <c r="C30" s="118"/>
      <c r="D30" s="119"/>
      <c r="E30" s="123"/>
      <c r="F30" s="119"/>
      <c r="G30" s="119"/>
    </row>
    <row r="31" spans="2:7" ht="21.75" customHeight="1">
      <c r="B31" s="117"/>
      <c r="C31" s="118"/>
      <c r="D31" s="119"/>
      <c r="E31" s="123"/>
      <c r="F31" s="119"/>
      <c r="G31" s="119"/>
    </row>
    <row r="32" spans="2:7" ht="21.75" customHeight="1">
      <c r="B32" s="117"/>
      <c r="C32" s="118"/>
      <c r="D32" s="119"/>
      <c r="E32" s="123"/>
      <c r="F32" s="119"/>
      <c r="G32" s="119"/>
    </row>
    <row r="33" spans="2:7" ht="21.75" customHeight="1">
      <c r="B33" s="117"/>
      <c r="C33" s="118"/>
      <c r="D33" s="119"/>
      <c r="E33" s="123"/>
      <c r="F33" s="119"/>
      <c r="G33" s="119"/>
    </row>
    <row r="34" spans="2:7" ht="21.75" customHeight="1">
      <c r="B34" s="117"/>
      <c r="C34" s="118"/>
      <c r="D34" s="119"/>
      <c r="E34" s="123"/>
      <c r="F34" s="119"/>
      <c r="G34" s="119"/>
    </row>
    <row r="35" spans="2:7" ht="21.75" customHeight="1">
      <c r="B35" s="117"/>
      <c r="C35" s="118"/>
      <c r="D35" s="119"/>
      <c r="E35" s="123"/>
      <c r="F35" s="119"/>
      <c r="G35" s="119"/>
    </row>
    <row r="36" spans="2:7" ht="21.75" customHeight="1">
      <c r="B36" s="117"/>
      <c r="C36" s="118"/>
      <c r="D36" s="119"/>
      <c r="E36" s="123"/>
      <c r="F36" s="119"/>
      <c r="G36" s="119"/>
    </row>
    <row r="37" spans="2:7" ht="21.75" customHeight="1">
      <c r="B37" s="117"/>
      <c r="C37" s="118"/>
      <c r="D37" s="119"/>
      <c r="E37" s="123"/>
      <c r="F37" s="119"/>
      <c r="G37" s="119"/>
    </row>
    <row r="38" spans="2:7" ht="21.75" customHeight="1">
      <c r="B38" s="117"/>
      <c r="C38" s="118"/>
      <c r="D38" s="119"/>
      <c r="E38" s="123"/>
      <c r="F38" s="119"/>
      <c r="G38" s="119"/>
    </row>
    <row r="39" spans="2:7" ht="21.75" customHeight="1">
      <c r="B39" s="575" t="s">
        <v>418</v>
      </c>
      <c r="C39" s="575"/>
      <c r="D39" s="575"/>
      <c r="E39" s="575"/>
      <c r="F39" s="575"/>
      <c r="G39" s="575"/>
    </row>
    <row r="40" spans="2:7" ht="21.75" customHeight="1">
      <c r="B40" s="575" t="s">
        <v>628</v>
      </c>
      <c r="C40" s="575"/>
      <c r="D40" s="575"/>
      <c r="E40" s="575"/>
      <c r="F40" s="575"/>
      <c r="G40" s="575"/>
    </row>
    <row r="41" spans="2:7" ht="21.75" customHeight="1">
      <c r="B41" s="575" t="s">
        <v>629</v>
      </c>
      <c r="C41" s="575"/>
      <c r="D41" s="575"/>
      <c r="E41" s="575"/>
      <c r="F41" s="575"/>
      <c r="G41" s="575"/>
    </row>
    <row r="42" spans="2:7" ht="18.75">
      <c r="B42" s="90"/>
      <c r="C42" s="124" t="s">
        <v>330</v>
      </c>
      <c r="D42" s="125" t="s">
        <v>337</v>
      </c>
      <c r="E42" s="126" t="s">
        <v>460</v>
      </c>
      <c r="F42" s="127" t="s">
        <v>448</v>
      </c>
      <c r="G42" s="128" t="s">
        <v>449</v>
      </c>
    </row>
    <row r="43" spans="2:7" ht="18.75">
      <c r="B43" s="102"/>
      <c r="C43" s="129"/>
      <c r="D43" s="113"/>
      <c r="E43" s="114"/>
      <c r="F43" s="115" t="s">
        <v>331</v>
      </c>
      <c r="G43" s="116" t="s">
        <v>450</v>
      </c>
    </row>
    <row r="44" spans="2:7" ht="18.75">
      <c r="B44" s="106" t="s">
        <v>632</v>
      </c>
      <c r="C44" s="95"/>
      <c r="D44" s="107"/>
      <c r="E44" s="108"/>
      <c r="F44" s="109"/>
      <c r="G44" s="110"/>
    </row>
    <row r="45" spans="2:7" ht="18.75">
      <c r="B45" s="94" t="s">
        <v>394</v>
      </c>
      <c r="C45" s="130">
        <v>0</v>
      </c>
      <c r="D45" s="131">
        <v>567221</v>
      </c>
      <c r="E45" s="108">
        <v>470666</v>
      </c>
      <c r="F45" s="109" t="s">
        <v>419</v>
      </c>
      <c r="G45" s="110">
        <f>D45-E45</f>
        <v>96555</v>
      </c>
    </row>
    <row r="46" spans="2:7" ht="18.75">
      <c r="B46" s="94" t="s">
        <v>393</v>
      </c>
      <c r="C46" s="130">
        <v>100</v>
      </c>
      <c r="D46" s="131">
        <v>2861930</v>
      </c>
      <c r="E46" s="108">
        <v>2833054</v>
      </c>
      <c r="F46" s="109" t="s">
        <v>419</v>
      </c>
      <c r="G46" s="110">
        <f aca="true" t="shared" si="0" ref="G46:G53">D46-E46</f>
        <v>28876</v>
      </c>
    </row>
    <row r="47" spans="2:7" ht="18.75">
      <c r="B47" s="94" t="s">
        <v>420</v>
      </c>
      <c r="C47" s="130">
        <v>120</v>
      </c>
      <c r="D47" s="131">
        <v>103200</v>
      </c>
      <c r="E47" s="108">
        <v>102240</v>
      </c>
      <c r="F47" s="109" t="s">
        <v>419</v>
      </c>
      <c r="G47" s="110">
        <f t="shared" si="0"/>
        <v>960</v>
      </c>
    </row>
    <row r="48" spans="2:7" ht="18.75">
      <c r="B48" s="94" t="s">
        <v>461</v>
      </c>
      <c r="C48" s="130">
        <v>130</v>
      </c>
      <c r="D48" s="131">
        <v>878760</v>
      </c>
      <c r="E48" s="108">
        <v>876240</v>
      </c>
      <c r="F48" s="109" t="s">
        <v>419</v>
      </c>
      <c r="G48" s="110">
        <f t="shared" si="0"/>
        <v>2520</v>
      </c>
    </row>
    <row r="49" spans="2:7" ht="18.75">
      <c r="B49" s="94" t="s">
        <v>734</v>
      </c>
      <c r="C49" s="130">
        <v>200</v>
      </c>
      <c r="D49" s="131">
        <v>2441462</v>
      </c>
      <c r="E49" s="108">
        <v>2342914.75</v>
      </c>
      <c r="F49" s="109" t="s">
        <v>419</v>
      </c>
      <c r="G49" s="110">
        <f t="shared" si="0"/>
        <v>98547.25</v>
      </c>
    </row>
    <row r="50" spans="2:7" ht="18.75">
      <c r="B50" s="94" t="s">
        <v>732</v>
      </c>
      <c r="C50" s="130">
        <v>250</v>
      </c>
      <c r="D50" s="131">
        <v>1865537</v>
      </c>
      <c r="E50" s="108">
        <v>1407915.41</v>
      </c>
      <c r="F50" s="109" t="s">
        <v>419</v>
      </c>
      <c r="G50" s="110">
        <f t="shared" si="0"/>
        <v>457621.5900000001</v>
      </c>
    </row>
    <row r="51" spans="2:7" ht="18.75">
      <c r="B51" s="94" t="s">
        <v>733</v>
      </c>
      <c r="C51" s="130">
        <v>270</v>
      </c>
      <c r="D51" s="131">
        <v>1176994</v>
      </c>
      <c r="E51" s="108">
        <v>911806.85</v>
      </c>
      <c r="F51" s="109" t="s">
        <v>419</v>
      </c>
      <c r="G51" s="110">
        <f t="shared" si="0"/>
        <v>265187.15</v>
      </c>
    </row>
    <row r="52" spans="2:7" ht="18.75">
      <c r="B52" s="94" t="s">
        <v>462</v>
      </c>
      <c r="C52" s="130">
        <v>300</v>
      </c>
      <c r="D52" s="131">
        <v>159000</v>
      </c>
      <c r="E52" s="108">
        <v>132335.46</v>
      </c>
      <c r="F52" s="109" t="s">
        <v>419</v>
      </c>
      <c r="G52" s="110">
        <f t="shared" si="0"/>
        <v>26664.540000000008</v>
      </c>
    </row>
    <row r="53" spans="2:7" ht="18.75">
      <c r="B53" s="94" t="s">
        <v>455</v>
      </c>
      <c r="C53" s="130">
        <v>400</v>
      </c>
      <c r="D53" s="131">
        <v>1265280</v>
      </c>
      <c r="E53" s="108">
        <v>1153694.76</v>
      </c>
      <c r="F53" s="109" t="s">
        <v>419</v>
      </c>
      <c r="G53" s="110">
        <f t="shared" si="0"/>
        <v>111585.23999999999</v>
      </c>
    </row>
    <row r="54" spans="2:7" ht="18.75">
      <c r="B54" s="117" t="s">
        <v>463</v>
      </c>
      <c r="C54" s="95"/>
      <c r="D54" s="132">
        <f>SUM(D45:D53)</f>
        <v>11319384</v>
      </c>
      <c r="E54" s="133">
        <f>SUM(E45:E53)</f>
        <v>10230867.23</v>
      </c>
      <c r="F54" s="134" t="s">
        <v>331</v>
      </c>
      <c r="G54" s="135">
        <f>SUM(G45:G53)</f>
        <v>1088516.77</v>
      </c>
    </row>
    <row r="55" spans="2:7" ht="18.75">
      <c r="B55" s="94" t="s">
        <v>633</v>
      </c>
      <c r="C55" s="95"/>
      <c r="D55" s="131"/>
      <c r="E55" s="108"/>
      <c r="F55" s="109"/>
      <c r="G55" s="110"/>
    </row>
    <row r="56" spans="2:7" ht="18.75">
      <c r="B56" s="94" t="s">
        <v>634</v>
      </c>
      <c r="C56" s="95"/>
      <c r="D56" s="131"/>
      <c r="E56" s="108"/>
      <c r="F56" s="109"/>
      <c r="G56" s="110"/>
    </row>
    <row r="57" spans="2:7" ht="18.75">
      <c r="B57" s="94" t="s">
        <v>464</v>
      </c>
      <c r="C57" s="95">
        <v>450</v>
      </c>
      <c r="D57" s="131">
        <v>185200</v>
      </c>
      <c r="E57" s="108">
        <v>184540</v>
      </c>
      <c r="F57" s="109" t="s">
        <v>419</v>
      </c>
      <c r="G57" s="110">
        <f>D57-E57</f>
        <v>660</v>
      </c>
    </row>
    <row r="58" spans="2:7" ht="18.75">
      <c r="B58" s="94" t="s">
        <v>465</v>
      </c>
      <c r="C58" s="95">
        <v>500</v>
      </c>
      <c r="D58" s="131">
        <v>1150000</v>
      </c>
      <c r="E58" s="108">
        <v>448606</v>
      </c>
      <c r="F58" s="109" t="s">
        <v>419</v>
      </c>
      <c r="G58" s="110">
        <f>D58-E58</f>
        <v>701394</v>
      </c>
    </row>
    <row r="59" spans="2:7" ht="18.75">
      <c r="B59" s="94" t="s">
        <v>421</v>
      </c>
      <c r="C59" s="96">
        <v>550</v>
      </c>
      <c r="D59" s="136">
        <v>1748000</v>
      </c>
      <c r="E59" s="114">
        <v>1476500</v>
      </c>
      <c r="F59" s="109" t="s">
        <v>419</v>
      </c>
      <c r="G59" s="110">
        <f>D59-E59</f>
        <v>271500</v>
      </c>
    </row>
    <row r="60" spans="2:7" ht="18.75">
      <c r="B60" s="121" t="s">
        <v>466</v>
      </c>
      <c r="C60" s="104"/>
      <c r="D60" s="135">
        <f>SUM(D57:D59)</f>
        <v>3083200</v>
      </c>
      <c r="E60" s="133">
        <f>SUM(E57:E59)</f>
        <v>2109646</v>
      </c>
      <c r="F60" s="135" t="s">
        <v>419</v>
      </c>
      <c r="G60" s="135">
        <f>SUM(G57:G59)</f>
        <v>973554</v>
      </c>
    </row>
    <row r="61" spans="2:7" ht="18.75">
      <c r="B61" s="607" t="s">
        <v>467</v>
      </c>
      <c r="C61" s="607"/>
      <c r="D61" s="606"/>
      <c r="E61" s="120">
        <f>SUM(E60,E54)</f>
        <v>12340513.23</v>
      </c>
      <c r="F61" s="119"/>
      <c r="G61" s="119"/>
    </row>
    <row r="62" spans="2:7" ht="22.5" customHeight="1">
      <c r="B62" s="605" t="s">
        <v>446</v>
      </c>
      <c r="C62" s="605"/>
      <c r="D62" s="606"/>
      <c r="E62" s="133">
        <f>SUM(E61)</f>
        <v>12340513.23</v>
      </c>
      <c r="F62" s="137"/>
      <c r="G62" s="137"/>
    </row>
    <row r="63" spans="2:7" ht="22.5" customHeight="1" thickBot="1">
      <c r="B63" s="605" t="s">
        <v>540</v>
      </c>
      <c r="C63" s="605"/>
      <c r="D63" s="606"/>
      <c r="E63" s="122">
        <f>E17-E62</f>
        <v>2523077.75</v>
      </c>
      <c r="F63" s="137"/>
      <c r="G63" s="137"/>
    </row>
    <row r="64" spans="2:7" ht="22.5" customHeight="1" thickTop="1">
      <c r="B64" s="138"/>
      <c r="D64" s="109"/>
      <c r="E64" s="123"/>
      <c r="F64" s="137"/>
      <c r="G64" s="137"/>
    </row>
    <row r="65" spans="2:7" ht="22.5" customHeight="1">
      <c r="B65" s="138"/>
      <c r="D65" s="109"/>
      <c r="E65" s="123"/>
      <c r="F65" s="137"/>
      <c r="G65" s="137"/>
    </row>
    <row r="66" spans="2:7" ht="27" customHeight="1">
      <c r="B66" s="139"/>
      <c r="C66" s="139"/>
      <c r="D66" s="139"/>
      <c r="E66" s="140"/>
      <c r="F66" s="109"/>
      <c r="G66" s="109"/>
    </row>
    <row r="67" spans="4:7" ht="18.75">
      <c r="D67" s="109"/>
      <c r="E67" s="141"/>
      <c r="F67" s="109"/>
      <c r="G67" s="109"/>
    </row>
    <row r="68" spans="2:7" ht="21" customHeight="1">
      <c r="B68" s="142"/>
      <c r="C68" s="142"/>
      <c r="D68" s="143"/>
      <c r="E68" s="144"/>
      <c r="F68" s="143"/>
      <c r="G68" s="143"/>
    </row>
    <row r="69" spans="2:7" ht="21" customHeight="1">
      <c r="B69" s="142"/>
      <c r="C69" s="142"/>
      <c r="D69" s="143"/>
      <c r="E69" s="144"/>
      <c r="F69" s="143"/>
      <c r="G69" s="143"/>
    </row>
    <row r="70" spans="2:7" ht="21" customHeight="1">
      <c r="B70" s="145"/>
      <c r="C70" s="98"/>
      <c r="D70" s="137"/>
      <c r="E70" s="146"/>
      <c r="F70" s="137"/>
      <c r="G70" s="137"/>
    </row>
    <row r="71" spans="2:7" ht="21" customHeight="1">
      <c r="B71" s="145"/>
      <c r="C71" s="98"/>
      <c r="D71" s="137"/>
      <c r="E71" s="146"/>
      <c r="F71" s="137"/>
      <c r="G71" s="137"/>
    </row>
    <row r="72" spans="2:7" ht="21" customHeight="1">
      <c r="B72" s="145"/>
      <c r="C72" s="98"/>
      <c r="D72" s="137"/>
      <c r="E72" s="146"/>
      <c r="F72" s="137"/>
      <c r="G72" s="137"/>
    </row>
    <row r="73" spans="2:7" ht="21" customHeight="1">
      <c r="B73" s="145"/>
      <c r="C73" s="98"/>
      <c r="D73" s="137"/>
      <c r="E73" s="146"/>
      <c r="F73" s="137"/>
      <c r="G73" s="137"/>
    </row>
    <row r="74" spans="2:7" ht="21" customHeight="1">
      <c r="B74" s="145"/>
      <c r="C74" s="98"/>
      <c r="D74" s="137"/>
      <c r="E74" s="146"/>
      <c r="F74" s="137"/>
      <c r="G74" s="137"/>
    </row>
    <row r="75" spans="2:7" ht="21" customHeight="1">
      <c r="B75" s="145"/>
      <c r="C75" s="98"/>
      <c r="D75" s="137"/>
      <c r="E75" s="146"/>
      <c r="F75" s="137"/>
      <c r="G75" s="137"/>
    </row>
    <row r="76" spans="2:7" ht="21" customHeight="1">
      <c r="B76" s="145"/>
      <c r="C76" s="98"/>
      <c r="D76" s="137"/>
      <c r="E76" s="146"/>
      <c r="F76" s="137"/>
      <c r="G76" s="137"/>
    </row>
    <row r="77" spans="2:7" ht="21" customHeight="1">
      <c r="B77" s="575" t="s">
        <v>418</v>
      </c>
      <c r="C77" s="575"/>
      <c r="D77" s="575"/>
      <c r="E77" s="575"/>
      <c r="F77" s="575"/>
      <c r="G77" s="575"/>
    </row>
    <row r="78" spans="2:7" ht="21" customHeight="1">
      <c r="B78" s="575" t="s">
        <v>628</v>
      </c>
      <c r="C78" s="575"/>
      <c r="D78" s="575"/>
      <c r="E78" s="575"/>
      <c r="F78" s="575"/>
      <c r="G78" s="575"/>
    </row>
    <row r="79" spans="2:7" ht="21" customHeight="1">
      <c r="B79" s="575" t="s">
        <v>629</v>
      </c>
      <c r="C79" s="575"/>
      <c r="D79" s="575"/>
      <c r="E79" s="575"/>
      <c r="F79" s="575"/>
      <c r="G79" s="575"/>
    </row>
    <row r="80" spans="2:7" ht="18.75">
      <c r="B80" s="90"/>
      <c r="C80" s="124" t="s">
        <v>330</v>
      </c>
      <c r="D80" s="125" t="s">
        <v>337</v>
      </c>
      <c r="E80" s="126" t="s">
        <v>460</v>
      </c>
      <c r="F80" s="127" t="s">
        <v>448</v>
      </c>
      <c r="G80" s="128" t="s">
        <v>449</v>
      </c>
    </row>
    <row r="81" spans="2:7" ht="18.75">
      <c r="B81" s="102"/>
      <c r="C81" s="129"/>
      <c r="D81" s="113"/>
      <c r="E81" s="114"/>
      <c r="F81" s="115" t="s">
        <v>331</v>
      </c>
      <c r="G81" s="116" t="s">
        <v>450</v>
      </c>
    </row>
    <row r="82" spans="2:7" ht="18.75">
      <c r="B82" s="106" t="s">
        <v>635</v>
      </c>
      <c r="C82" s="95"/>
      <c r="D82" s="107"/>
      <c r="E82" s="108"/>
      <c r="F82" s="109"/>
      <c r="G82" s="110"/>
    </row>
    <row r="83" spans="2:7" ht="18.75">
      <c r="B83" s="106" t="s">
        <v>468</v>
      </c>
      <c r="C83" s="147"/>
      <c r="D83" s="107"/>
      <c r="E83" s="108"/>
      <c r="F83" s="109"/>
      <c r="G83" s="110"/>
    </row>
    <row r="84" spans="2:7" ht="18.75">
      <c r="B84" s="94" t="s">
        <v>469</v>
      </c>
      <c r="C84" s="147">
        <v>110</v>
      </c>
      <c r="D84" s="107">
        <v>7363456</v>
      </c>
      <c r="E84" s="108">
        <f>รายงานรายจ่ายตามแผนงานรวม!D21</f>
        <v>6943820.67</v>
      </c>
      <c r="F84" s="109" t="s">
        <v>419</v>
      </c>
      <c r="G84" s="110">
        <f>D84-E84</f>
        <v>419635.3300000001</v>
      </c>
    </row>
    <row r="85" spans="2:7" ht="18.75">
      <c r="B85" s="94" t="s">
        <v>478</v>
      </c>
      <c r="C85" s="147">
        <v>120</v>
      </c>
      <c r="D85" s="107">
        <v>75000</v>
      </c>
      <c r="E85" s="108">
        <f>รายงานรายจ่ายตามแผนงานรวม!E21</f>
        <v>40276</v>
      </c>
      <c r="F85" s="109" t="s">
        <v>419</v>
      </c>
      <c r="G85" s="110">
        <f aca="true" t="shared" si="1" ref="G85:G96">D85-E85</f>
        <v>34724</v>
      </c>
    </row>
    <row r="86" spans="2:7" ht="18.75">
      <c r="B86" s="106" t="s">
        <v>470</v>
      </c>
      <c r="C86" s="147"/>
      <c r="D86" s="107"/>
      <c r="E86" s="108"/>
      <c r="F86" s="109"/>
      <c r="G86" s="110"/>
    </row>
    <row r="87" spans="2:7" ht="18.75">
      <c r="B87" s="94" t="s">
        <v>471</v>
      </c>
      <c r="C87" s="147">
        <v>210</v>
      </c>
      <c r="D87" s="107">
        <v>1930860</v>
      </c>
      <c r="E87" s="108">
        <f>รายงานรายจ่ายตามแผนงานรวม!F21</f>
        <v>1647166.8</v>
      </c>
      <c r="F87" s="109" t="s">
        <v>419</v>
      </c>
      <c r="G87" s="110">
        <f t="shared" si="1"/>
        <v>283693.19999999995</v>
      </c>
    </row>
    <row r="88" spans="2:7" ht="18.75">
      <c r="B88" s="94" t="s">
        <v>472</v>
      </c>
      <c r="C88" s="147">
        <v>220</v>
      </c>
      <c r="D88" s="107">
        <v>240000</v>
      </c>
      <c r="E88" s="108">
        <f>รายงานรายจ่ายตามแผนงานรวม!G21</f>
        <v>232610</v>
      </c>
      <c r="F88" s="109" t="s">
        <v>419</v>
      </c>
      <c r="G88" s="110">
        <f t="shared" si="1"/>
        <v>7390</v>
      </c>
    </row>
    <row r="89" spans="2:7" ht="18.75">
      <c r="B89" s="94" t="s">
        <v>424</v>
      </c>
      <c r="C89" s="147">
        <v>230</v>
      </c>
      <c r="D89" s="107">
        <v>1841000</v>
      </c>
      <c r="E89" s="108">
        <f>รายงานรายจ่ายตามแผนงานรวม!H21</f>
        <v>1570890</v>
      </c>
      <c r="F89" s="109" t="s">
        <v>419</v>
      </c>
      <c r="G89" s="110">
        <f t="shared" si="1"/>
        <v>270110</v>
      </c>
    </row>
    <row r="90" spans="2:7" ht="18.75">
      <c r="B90" s="94" t="s">
        <v>425</v>
      </c>
      <c r="C90" s="147">
        <v>240</v>
      </c>
      <c r="D90" s="107">
        <v>1916899</v>
      </c>
      <c r="E90" s="108">
        <f>รายงานรายจ่ายตามแผนงานรวม!I21</f>
        <v>1201364.76</v>
      </c>
      <c r="F90" s="109" t="s">
        <v>419</v>
      </c>
      <c r="G90" s="110">
        <f t="shared" si="1"/>
        <v>715534.24</v>
      </c>
    </row>
    <row r="91" spans="2:7" ht="18.75">
      <c r="B91" s="148" t="s">
        <v>636</v>
      </c>
      <c r="C91" s="147">
        <v>250</v>
      </c>
      <c r="D91" s="149">
        <v>55000</v>
      </c>
      <c r="E91" s="108">
        <f>รายงานรายจ่ายตามแผนงานรวม!J21</f>
        <v>0</v>
      </c>
      <c r="F91" s="110" t="s">
        <v>419</v>
      </c>
      <c r="G91" s="110">
        <f t="shared" si="1"/>
        <v>55000</v>
      </c>
    </row>
    <row r="92" spans="2:7" ht="18.75">
      <c r="B92" s="94" t="s">
        <v>426</v>
      </c>
      <c r="C92" s="147">
        <v>260</v>
      </c>
      <c r="D92" s="107">
        <v>410000</v>
      </c>
      <c r="E92" s="108">
        <f>รายงานรายจ่ายตามแผนงานรวม!K21</f>
        <v>192369</v>
      </c>
      <c r="F92" s="109" t="s">
        <v>419</v>
      </c>
      <c r="G92" s="110">
        <f t="shared" si="1"/>
        <v>217631</v>
      </c>
    </row>
    <row r="93" spans="2:7" ht="18.75">
      <c r="B93" s="106" t="s">
        <v>473</v>
      </c>
      <c r="C93" s="147"/>
      <c r="D93" s="107"/>
      <c r="E93" s="108"/>
      <c r="F93" s="109"/>
      <c r="G93" s="110"/>
    </row>
    <row r="94" spans="2:7" ht="18.75">
      <c r="B94" s="94" t="s">
        <v>479</v>
      </c>
      <c r="C94" s="147">
        <v>320</v>
      </c>
      <c r="D94" s="107">
        <v>85000</v>
      </c>
      <c r="E94" s="108">
        <f>รายงานรายจ่ายตามแผนงานรวม!L21</f>
        <v>41350</v>
      </c>
      <c r="F94" s="109" t="s">
        <v>419</v>
      </c>
      <c r="G94" s="110">
        <f t="shared" si="1"/>
        <v>43650</v>
      </c>
    </row>
    <row r="95" spans="2:7" ht="18.75">
      <c r="B95" s="106" t="s">
        <v>474</v>
      </c>
      <c r="C95" s="147"/>
      <c r="D95" s="107"/>
      <c r="E95" s="108"/>
      <c r="F95" s="109"/>
      <c r="G95" s="110"/>
    </row>
    <row r="96" spans="2:7" ht="18.75">
      <c r="B96" s="142" t="s">
        <v>475</v>
      </c>
      <c r="C96" s="150">
        <v>410</v>
      </c>
      <c r="D96" s="116">
        <v>485369</v>
      </c>
      <c r="E96" s="151">
        <f>รายงานรายจ่ายตามแผนงานรวม!M21</f>
        <v>470666</v>
      </c>
      <c r="F96" s="116" t="s">
        <v>419</v>
      </c>
      <c r="G96" s="116">
        <f t="shared" si="1"/>
        <v>14703</v>
      </c>
    </row>
    <row r="97" spans="2:7" ht="18.75">
      <c r="B97" s="607" t="s">
        <v>467</v>
      </c>
      <c r="C97" s="607"/>
      <c r="D97" s="135">
        <f>SUM(D84:D96)</f>
        <v>14402584</v>
      </c>
      <c r="E97" s="133">
        <f>SUM(E84,E87,E88,E89,E90,E91,E92,E94,E96,E85)</f>
        <v>12340513.23</v>
      </c>
      <c r="F97" s="119"/>
      <c r="G97" s="119"/>
    </row>
    <row r="98" spans="2:7" ht="22.5" customHeight="1">
      <c r="B98" s="605" t="s">
        <v>446</v>
      </c>
      <c r="C98" s="605"/>
      <c r="D98" s="606"/>
      <c r="E98" s="152">
        <f>SUM(E97:E97)</f>
        <v>12340513.23</v>
      </c>
      <c r="F98" s="109"/>
      <c r="G98" s="109"/>
    </row>
    <row r="99" spans="2:7" ht="23.25" customHeight="1" thickBot="1">
      <c r="B99" s="605" t="s">
        <v>539</v>
      </c>
      <c r="C99" s="605"/>
      <c r="D99" s="606"/>
      <c r="E99" s="153">
        <f>E17-E98</f>
        <v>2523077.75</v>
      </c>
      <c r="F99" s="109"/>
      <c r="G99" s="109"/>
    </row>
    <row r="100" spans="2:7" ht="22.5" customHeight="1" thickTop="1">
      <c r="B100" s="154"/>
      <c r="C100" s="154"/>
      <c r="D100" s="154"/>
      <c r="E100" s="155"/>
      <c r="F100" s="109"/>
      <c r="G100" s="109"/>
    </row>
    <row r="101" spans="2:7" ht="22.5" customHeight="1">
      <c r="B101" s="154"/>
      <c r="C101" s="154"/>
      <c r="D101" s="154"/>
      <c r="E101" s="155"/>
      <c r="F101" s="109"/>
      <c r="G101" s="109"/>
    </row>
    <row r="102" spans="2:7" ht="22.5" customHeight="1">
      <c r="B102" s="154"/>
      <c r="C102" s="154"/>
      <c r="D102" s="154"/>
      <c r="E102" s="155"/>
      <c r="F102" s="109"/>
      <c r="G102" s="109"/>
    </row>
    <row r="103" spans="2:7" ht="22.5" customHeight="1">
      <c r="B103" s="154"/>
      <c r="C103" s="154"/>
      <c r="D103" s="154"/>
      <c r="E103" s="155"/>
      <c r="F103" s="109"/>
      <c r="G103" s="109"/>
    </row>
    <row r="104" spans="2:7" ht="22.5" customHeight="1">
      <c r="B104" s="154"/>
      <c r="C104" s="154"/>
      <c r="D104" s="154"/>
      <c r="E104" s="155"/>
      <c r="F104" s="109"/>
      <c r="G104" s="109"/>
    </row>
    <row r="105" spans="2:7" ht="22.5" customHeight="1">
      <c r="B105" s="154"/>
      <c r="C105" s="154"/>
      <c r="D105" s="154"/>
      <c r="E105" s="155"/>
      <c r="F105" s="109"/>
      <c r="G105" s="109"/>
    </row>
    <row r="106" spans="2:7" ht="22.5" customHeight="1">
      <c r="B106" s="154"/>
      <c r="C106" s="154"/>
      <c r="D106" s="154"/>
      <c r="E106" s="155"/>
      <c r="F106" s="109"/>
      <c r="G106" s="109"/>
    </row>
    <row r="107" spans="2:7" ht="22.5" customHeight="1">
      <c r="B107" s="154"/>
      <c r="C107" s="154"/>
      <c r="D107" s="154"/>
      <c r="E107" s="155"/>
      <c r="F107" s="109"/>
      <c r="G107" s="109"/>
    </row>
    <row r="108" spans="2:7" ht="22.5" customHeight="1">
      <c r="B108" s="154"/>
      <c r="C108" s="154"/>
      <c r="D108" s="154"/>
      <c r="E108" s="155"/>
      <c r="F108" s="109"/>
      <c r="G108" s="109"/>
    </row>
    <row r="109" spans="4:7" ht="22.5" customHeight="1">
      <c r="D109" s="156"/>
      <c r="E109" s="157"/>
      <c r="F109" s="156"/>
      <c r="G109" s="156"/>
    </row>
    <row r="110" spans="4:7" ht="18.75">
      <c r="D110" s="156"/>
      <c r="E110" s="157"/>
      <c r="F110" s="156"/>
      <c r="G110" s="156"/>
    </row>
    <row r="111" spans="4:7" ht="18.75">
      <c r="D111" s="156"/>
      <c r="E111" s="157"/>
      <c r="F111" s="156"/>
      <c r="G111" s="156"/>
    </row>
    <row r="112" spans="4:7" ht="18.75">
      <c r="D112" s="156"/>
      <c r="E112" s="157"/>
      <c r="F112" s="156"/>
      <c r="G112" s="156"/>
    </row>
    <row r="113" spans="4:7" ht="18.75">
      <c r="D113" s="156"/>
      <c r="E113" s="157"/>
      <c r="F113" s="156"/>
      <c r="G113" s="156"/>
    </row>
    <row r="114" spans="4:7" ht="18.75">
      <c r="D114" s="156"/>
      <c r="E114" s="157"/>
      <c r="F114" s="156"/>
      <c r="G114" s="156"/>
    </row>
    <row r="115" spans="4:7" ht="18.75">
      <c r="D115" s="156"/>
      <c r="E115" s="157"/>
      <c r="F115" s="156"/>
      <c r="G115" s="156"/>
    </row>
    <row r="116" spans="4:7" ht="18.75">
      <c r="D116" s="156"/>
      <c r="E116" s="157"/>
      <c r="F116" s="156"/>
      <c r="G116" s="156"/>
    </row>
    <row r="117" spans="4:7" ht="18.75">
      <c r="D117" s="156"/>
      <c r="E117" s="157"/>
      <c r="F117" s="156"/>
      <c r="G117" s="156"/>
    </row>
  </sheetData>
  <sheetProtection/>
  <mergeCells count="15">
    <mergeCell ref="B1:G1"/>
    <mergeCell ref="B2:G2"/>
    <mergeCell ref="B3:G3"/>
    <mergeCell ref="B61:D61"/>
    <mergeCell ref="B98:D98"/>
    <mergeCell ref="B39:G39"/>
    <mergeCell ref="B40:G40"/>
    <mergeCell ref="B41:G41"/>
    <mergeCell ref="B79:G79"/>
    <mergeCell ref="B99:D99"/>
    <mergeCell ref="B97:C97"/>
    <mergeCell ref="B62:D62"/>
    <mergeCell ref="B63:D63"/>
    <mergeCell ref="B77:G77"/>
    <mergeCell ref="B78:G78"/>
  </mergeCells>
  <printOptions/>
  <pageMargins left="0.56" right="0.18" top="0.55" bottom="1.04" header="0.4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96"/>
  <sheetViews>
    <sheetView zoomScalePageLayoutView="0" workbookViewId="0" topLeftCell="A18">
      <selection activeCell="C33" sqref="C33"/>
    </sheetView>
  </sheetViews>
  <sheetFormatPr defaultColWidth="9.140625" defaultRowHeight="21.75"/>
  <cols>
    <col min="1" max="1" width="26.00390625" style="89" customWidth="1"/>
    <col min="2" max="3" width="12.140625" style="89" customWidth="1"/>
    <col min="4" max="13" width="10.00390625" style="89" customWidth="1"/>
    <col min="14" max="14" width="10.00390625" style="156" customWidth="1"/>
    <col min="15" max="17" width="10.00390625" style="484" customWidth="1"/>
    <col min="18" max="16384" width="9.140625" style="89" customWidth="1"/>
  </cols>
  <sheetData>
    <row r="1" spans="1:14" ht="18.75">
      <c r="A1" s="601" t="s">
        <v>341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8.75">
      <c r="A2" s="601" t="s">
        <v>398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4" ht="18.75">
      <c r="A3" s="601" t="s">
        <v>671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ht="18" customHeight="1"/>
    <row r="5" spans="1:17" s="487" customFormat="1" ht="19.5">
      <c r="A5" s="220"/>
      <c r="B5" s="610" t="s">
        <v>337</v>
      </c>
      <c r="C5" s="610" t="s">
        <v>388</v>
      </c>
      <c r="D5" s="613" t="s">
        <v>19</v>
      </c>
      <c r="E5" s="613"/>
      <c r="F5" s="616" t="s">
        <v>39</v>
      </c>
      <c r="G5" s="616" t="s">
        <v>280</v>
      </c>
      <c r="H5" s="616" t="s">
        <v>281</v>
      </c>
      <c r="I5" s="616" t="s">
        <v>282</v>
      </c>
      <c r="J5" s="614" t="s">
        <v>23</v>
      </c>
      <c r="K5" s="615"/>
      <c r="L5" s="616" t="s">
        <v>28</v>
      </c>
      <c r="M5" s="614" t="s">
        <v>29</v>
      </c>
      <c r="N5" s="615"/>
      <c r="O5" s="612" t="s">
        <v>285</v>
      </c>
      <c r="P5" s="612"/>
      <c r="Q5" s="608" t="s">
        <v>385</v>
      </c>
    </row>
    <row r="6" spans="1:17" s="487" customFormat="1" ht="19.5">
      <c r="A6" s="227"/>
      <c r="B6" s="611"/>
      <c r="C6" s="611"/>
      <c r="D6" s="485" t="s">
        <v>20</v>
      </c>
      <c r="E6" s="485" t="s">
        <v>21</v>
      </c>
      <c r="F6" s="617"/>
      <c r="G6" s="611"/>
      <c r="H6" s="611"/>
      <c r="I6" s="611"/>
      <c r="J6" s="485" t="s">
        <v>19</v>
      </c>
      <c r="K6" s="485" t="s">
        <v>25</v>
      </c>
      <c r="L6" s="611"/>
      <c r="M6" s="485" t="s">
        <v>19</v>
      </c>
      <c r="N6" s="486" t="s">
        <v>30</v>
      </c>
      <c r="O6" s="486" t="s">
        <v>27</v>
      </c>
      <c r="P6" s="486" t="s">
        <v>31</v>
      </c>
      <c r="Q6" s="609"/>
    </row>
    <row r="7" spans="1:17" s="491" customFormat="1" ht="17.25">
      <c r="A7" s="488" t="s">
        <v>339</v>
      </c>
      <c r="B7" s="489"/>
      <c r="C7" s="484"/>
      <c r="D7" s="489"/>
      <c r="E7" s="490"/>
      <c r="F7" s="490"/>
      <c r="G7" s="489"/>
      <c r="H7" s="490"/>
      <c r="I7" s="490"/>
      <c r="J7" s="489"/>
      <c r="K7" s="490"/>
      <c r="L7" s="490"/>
      <c r="M7" s="490"/>
      <c r="N7" s="489"/>
      <c r="O7" s="489"/>
      <c r="P7" s="489"/>
      <c r="Q7" s="489"/>
    </row>
    <row r="8" spans="1:17" s="491" customFormat="1" ht="15">
      <c r="A8" s="492" t="s">
        <v>407</v>
      </c>
      <c r="B8" s="490">
        <v>567221</v>
      </c>
      <c r="C8" s="484">
        <f>SUM(D8:Q8)</f>
        <v>470666</v>
      </c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>
        <v>470666</v>
      </c>
    </row>
    <row r="9" spans="1:17" s="491" customFormat="1" ht="15">
      <c r="A9" s="492" t="s">
        <v>399</v>
      </c>
      <c r="B9" s="490">
        <v>2861930</v>
      </c>
      <c r="C9" s="484">
        <f aca="true" t="shared" si="0" ref="C9:C19">SUM(D9:N9)</f>
        <v>2833054</v>
      </c>
      <c r="D9" s="490">
        <v>1815621</v>
      </c>
      <c r="E9" s="490">
        <v>533383</v>
      </c>
      <c r="F9" s="490"/>
      <c r="G9" s="490">
        <v>133140</v>
      </c>
      <c r="H9" s="490"/>
      <c r="I9" s="490"/>
      <c r="J9" s="490">
        <v>350910</v>
      </c>
      <c r="K9" s="490"/>
      <c r="L9" s="490"/>
      <c r="M9" s="490"/>
      <c r="N9" s="490"/>
      <c r="O9" s="490"/>
      <c r="P9" s="490"/>
      <c r="Q9" s="490"/>
    </row>
    <row r="10" spans="1:17" s="491" customFormat="1" ht="15">
      <c r="A10" s="492" t="s">
        <v>400</v>
      </c>
      <c r="B10" s="490">
        <v>103200</v>
      </c>
      <c r="C10" s="484">
        <f t="shared" si="0"/>
        <v>102240</v>
      </c>
      <c r="D10" s="490"/>
      <c r="E10" s="490">
        <v>102240</v>
      </c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</row>
    <row r="11" spans="1:17" s="491" customFormat="1" ht="15">
      <c r="A11" s="492" t="s">
        <v>401</v>
      </c>
      <c r="B11" s="490">
        <v>878760</v>
      </c>
      <c r="C11" s="484">
        <f t="shared" si="0"/>
        <v>876240</v>
      </c>
      <c r="D11" s="490">
        <v>374160</v>
      </c>
      <c r="E11" s="490">
        <v>300240</v>
      </c>
      <c r="F11" s="490"/>
      <c r="G11" s="490"/>
      <c r="H11" s="490"/>
      <c r="I11" s="490"/>
      <c r="J11" s="490">
        <v>201840</v>
      </c>
      <c r="K11" s="490"/>
      <c r="L11" s="490"/>
      <c r="M11" s="490"/>
      <c r="N11" s="490"/>
      <c r="O11" s="490"/>
      <c r="P11" s="490"/>
      <c r="Q11" s="490"/>
    </row>
    <row r="12" spans="1:17" s="491" customFormat="1" ht="15">
      <c r="A12" s="492" t="s">
        <v>402</v>
      </c>
      <c r="B12" s="490">
        <v>2515662</v>
      </c>
      <c r="C12" s="484">
        <f t="shared" si="0"/>
        <v>2342914.75</v>
      </c>
      <c r="D12" s="490">
        <v>1807511.75</v>
      </c>
      <c r="E12" s="490">
        <v>288624</v>
      </c>
      <c r="F12" s="490"/>
      <c r="G12" s="490">
        <v>45720</v>
      </c>
      <c r="H12" s="490"/>
      <c r="I12" s="490"/>
      <c r="J12" s="490">
        <v>201059</v>
      </c>
      <c r="K12" s="490"/>
      <c r="L12" s="490"/>
      <c r="M12" s="490"/>
      <c r="N12" s="490"/>
      <c r="O12" s="490"/>
      <c r="P12" s="490"/>
      <c r="Q12" s="490"/>
    </row>
    <row r="13" spans="1:17" s="491" customFormat="1" ht="15">
      <c r="A13" s="492" t="s">
        <v>403</v>
      </c>
      <c r="B13" s="490">
        <v>2179728</v>
      </c>
      <c r="C13" s="484">
        <f>SUM(D13:P13)</f>
        <v>1407915.41</v>
      </c>
      <c r="D13" s="490">
        <v>1089899.41</v>
      </c>
      <c r="E13" s="490">
        <v>25467</v>
      </c>
      <c r="F13" s="490">
        <v>40276</v>
      </c>
      <c r="G13" s="490">
        <v>13294</v>
      </c>
      <c r="H13" s="490">
        <v>82610</v>
      </c>
      <c r="I13" s="490"/>
      <c r="J13" s="490">
        <v>4000</v>
      </c>
      <c r="K13" s="490"/>
      <c r="L13" s="490"/>
      <c r="M13" s="490">
        <v>112369</v>
      </c>
      <c r="N13" s="490"/>
      <c r="O13" s="490">
        <v>40000</v>
      </c>
      <c r="P13" s="490"/>
      <c r="Q13" s="490"/>
    </row>
    <row r="14" spans="1:17" s="491" customFormat="1" ht="15">
      <c r="A14" s="492" t="s">
        <v>404</v>
      </c>
      <c r="B14" s="490">
        <v>1221330</v>
      </c>
      <c r="C14" s="484">
        <f t="shared" si="0"/>
        <v>911806.8500000001</v>
      </c>
      <c r="D14" s="490">
        <v>243639.05</v>
      </c>
      <c r="E14" s="490"/>
      <c r="F14" s="490"/>
      <c r="G14" s="490">
        <v>548397.8</v>
      </c>
      <c r="H14" s="490"/>
      <c r="I14" s="490"/>
      <c r="J14" s="490">
        <v>39770</v>
      </c>
      <c r="K14" s="490"/>
      <c r="L14" s="490"/>
      <c r="M14" s="490"/>
      <c r="N14" s="490">
        <v>80000</v>
      </c>
      <c r="O14" s="490">
        <v>1350</v>
      </c>
      <c r="P14" s="490"/>
      <c r="Q14" s="490"/>
    </row>
    <row r="15" spans="1:17" s="491" customFormat="1" ht="15">
      <c r="A15" s="492" t="s">
        <v>405</v>
      </c>
      <c r="B15" s="490">
        <v>159000</v>
      </c>
      <c r="C15" s="484">
        <f t="shared" si="0"/>
        <v>132335.46</v>
      </c>
      <c r="D15" s="490">
        <v>132335.46</v>
      </c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</row>
    <row r="16" spans="1:17" s="491" customFormat="1" ht="15">
      <c r="A16" s="492" t="s">
        <v>406</v>
      </c>
      <c r="B16" s="490">
        <v>1290000</v>
      </c>
      <c r="C16" s="484">
        <f>SUM(D16:N16)</f>
        <v>1153694.76</v>
      </c>
      <c r="D16" s="490">
        <v>54000</v>
      </c>
      <c r="E16" s="490"/>
      <c r="F16" s="490"/>
      <c r="G16" s="490">
        <v>871615</v>
      </c>
      <c r="H16" s="490">
        <v>150000</v>
      </c>
      <c r="I16" s="490">
        <v>3000</v>
      </c>
      <c r="J16" s="490">
        <v>75079.76</v>
      </c>
      <c r="K16" s="490"/>
      <c r="L16" s="490"/>
      <c r="M16" s="490"/>
      <c r="N16" s="490"/>
      <c r="O16" s="490"/>
      <c r="P16" s="490"/>
      <c r="Q16" s="490"/>
    </row>
    <row r="17" spans="1:17" s="491" customFormat="1" ht="15">
      <c r="A17" s="492" t="s">
        <v>13</v>
      </c>
      <c r="B17" s="490">
        <v>185200</v>
      </c>
      <c r="C17" s="484">
        <f t="shared" si="0"/>
        <v>184540</v>
      </c>
      <c r="D17" s="490">
        <v>40040</v>
      </c>
      <c r="E17" s="490">
        <v>109500</v>
      </c>
      <c r="F17" s="490"/>
      <c r="G17" s="490">
        <v>35000</v>
      </c>
      <c r="H17" s="490"/>
      <c r="I17" s="490"/>
      <c r="J17" s="490"/>
      <c r="K17" s="490"/>
      <c r="L17" s="490"/>
      <c r="M17" s="490"/>
      <c r="N17" s="490"/>
      <c r="O17" s="490"/>
      <c r="P17" s="490"/>
      <c r="Q17" s="490"/>
    </row>
    <row r="18" spans="1:17" s="491" customFormat="1" ht="15">
      <c r="A18" s="492" t="s">
        <v>14</v>
      </c>
      <c r="B18" s="490">
        <v>1150000</v>
      </c>
      <c r="C18" s="484">
        <f t="shared" si="0"/>
        <v>448606</v>
      </c>
      <c r="D18" s="490">
        <v>119900</v>
      </c>
      <c r="E18" s="490"/>
      <c r="F18" s="490"/>
      <c r="G18" s="490"/>
      <c r="H18" s="490"/>
      <c r="I18" s="490"/>
      <c r="J18" s="490"/>
      <c r="K18" s="490">
        <v>328706</v>
      </c>
      <c r="L18" s="490"/>
      <c r="M18" s="490"/>
      <c r="N18" s="490"/>
      <c r="O18" s="490"/>
      <c r="P18" s="490"/>
      <c r="Q18" s="490"/>
    </row>
    <row r="19" spans="1:17" s="491" customFormat="1" ht="15">
      <c r="A19" s="492" t="s">
        <v>295</v>
      </c>
      <c r="B19" s="490">
        <v>1748000</v>
      </c>
      <c r="C19" s="484">
        <f t="shared" si="0"/>
        <v>1476500</v>
      </c>
      <c r="D19" s="490">
        <v>20000</v>
      </c>
      <c r="E19" s="490"/>
      <c r="F19" s="490"/>
      <c r="G19" s="490"/>
      <c r="H19" s="490"/>
      <c r="I19" s="490">
        <v>1456500</v>
      </c>
      <c r="J19" s="490"/>
      <c r="K19" s="490"/>
      <c r="L19" s="490"/>
      <c r="M19" s="490"/>
      <c r="N19" s="493"/>
      <c r="O19" s="493"/>
      <c r="P19" s="493"/>
      <c r="Q19" s="493"/>
    </row>
    <row r="20" spans="1:17" s="491" customFormat="1" ht="15.75" thickBot="1">
      <c r="A20" s="494" t="s">
        <v>388</v>
      </c>
      <c r="B20" s="495">
        <f>SUM(B8:B19)</f>
        <v>14860031</v>
      </c>
      <c r="C20" s="496">
        <f>SUM(C8:C19)</f>
        <v>12340513.23</v>
      </c>
      <c r="D20" s="495">
        <f aca="true" t="shared" si="1" ref="D20:N20">SUM(D8:D19)</f>
        <v>5697106.67</v>
      </c>
      <c r="E20" s="495">
        <f t="shared" si="1"/>
        <v>1359454</v>
      </c>
      <c r="F20" s="495">
        <f t="shared" si="1"/>
        <v>40276</v>
      </c>
      <c r="G20" s="495">
        <f t="shared" si="1"/>
        <v>1647166.8</v>
      </c>
      <c r="H20" s="495">
        <f>SUM(H7:H19)</f>
        <v>232610</v>
      </c>
      <c r="I20" s="495">
        <f t="shared" si="1"/>
        <v>1459500</v>
      </c>
      <c r="J20" s="495">
        <f t="shared" si="1"/>
        <v>872658.76</v>
      </c>
      <c r="K20" s="495">
        <f t="shared" si="1"/>
        <v>328706</v>
      </c>
      <c r="L20" s="495">
        <f t="shared" si="1"/>
        <v>0</v>
      </c>
      <c r="M20" s="495">
        <f t="shared" si="1"/>
        <v>112369</v>
      </c>
      <c r="N20" s="495">
        <f t="shared" si="1"/>
        <v>80000</v>
      </c>
      <c r="O20" s="495">
        <f>SUM(O8:O19)</f>
        <v>41350</v>
      </c>
      <c r="P20" s="495">
        <f>SUM(P8:P19)</f>
        <v>0</v>
      </c>
      <c r="Q20" s="495">
        <f>SUM(Q8:Q19)</f>
        <v>470666</v>
      </c>
    </row>
    <row r="21" spans="1:17" s="491" customFormat="1" ht="15.75" thickTop="1">
      <c r="A21" s="497" t="s">
        <v>408</v>
      </c>
      <c r="B21" s="498"/>
      <c r="C21" s="489"/>
      <c r="D21" s="499"/>
      <c r="E21" s="489"/>
      <c r="F21" s="499"/>
      <c r="G21" s="500"/>
      <c r="H21" s="489"/>
      <c r="I21" s="489"/>
      <c r="J21" s="499"/>
      <c r="K21" s="489"/>
      <c r="L21" s="489"/>
      <c r="M21" s="489"/>
      <c r="N21" s="501"/>
      <c r="O21" s="490"/>
      <c r="P21" s="490"/>
      <c r="Q21" s="490"/>
    </row>
    <row r="22" spans="1:17" s="491" customFormat="1" ht="15">
      <c r="A22" s="502" t="s">
        <v>409</v>
      </c>
      <c r="B22" s="503">
        <v>79000</v>
      </c>
      <c r="C22" s="490">
        <v>76920.18</v>
      </c>
      <c r="D22" s="504"/>
      <c r="E22" s="490"/>
      <c r="F22" s="504"/>
      <c r="G22" s="490"/>
      <c r="H22" s="490"/>
      <c r="I22" s="490"/>
      <c r="J22" s="504"/>
      <c r="K22" s="490"/>
      <c r="L22" s="490"/>
      <c r="M22" s="490"/>
      <c r="N22" s="505"/>
      <c r="O22" s="490"/>
      <c r="P22" s="490"/>
      <c r="Q22" s="490"/>
    </row>
    <row r="23" spans="1:17" s="491" customFormat="1" ht="15">
      <c r="A23" s="502" t="s">
        <v>410</v>
      </c>
      <c r="B23" s="503">
        <v>13650</v>
      </c>
      <c r="C23" s="490">
        <v>104928.5</v>
      </c>
      <c r="D23" s="504"/>
      <c r="E23" s="490"/>
      <c r="F23" s="504"/>
      <c r="G23" s="490"/>
      <c r="H23" s="490"/>
      <c r="I23" s="490"/>
      <c r="J23" s="504"/>
      <c r="K23" s="490"/>
      <c r="L23" s="490"/>
      <c r="M23" s="490"/>
      <c r="N23" s="505"/>
      <c r="O23" s="490"/>
      <c r="P23" s="490"/>
      <c r="Q23" s="490"/>
    </row>
    <row r="24" spans="1:17" s="491" customFormat="1" ht="15">
      <c r="A24" s="502" t="s">
        <v>417</v>
      </c>
      <c r="B24" s="503">
        <v>39745</v>
      </c>
      <c r="C24" s="490">
        <v>67575.12</v>
      </c>
      <c r="D24" s="504"/>
      <c r="E24" s="490"/>
      <c r="F24" s="504"/>
      <c r="G24" s="490"/>
      <c r="H24" s="490"/>
      <c r="I24" s="490"/>
      <c r="J24" s="504"/>
      <c r="K24" s="490"/>
      <c r="L24" s="490"/>
      <c r="M24" s="490"/>
      <c r="N24" s="505"/>
      <c r="O24" s="490"/>
      <c r="P24" s="490"/>
      <c r="Q24" s="490"/>
    </row>
    <row r="25" spans="1:17" s="491" customFormat="1" ht="15">
      <c r="A25" s="502" t="s">
        <v>411</v>
      </c>
      <c r="B25" s="503">
        <v>0</v>
      </c>
      <c r="C25" s="490"/>
      <c r="D25" s="504"/>
      <c r="E25" s="490"/>
      <c r="F25" s="504"/>
      <c r="G25" s="490"/>
      <c r="H25" s="490"/>
      <c r="I25" s="490"/>
      <c r="J25" s="504"/>
      <c r="K25" s="490"/>
      <c r="L25" s="490"/>
      <c r="M25" s="490"/>
      <c r="N25" s="505"/>
      <c r="O25" s="490"/>
      <c r="P25" s="490"/>
      <c r="Q25" s="490"/>
    </row>
    <row r="26" spans="1:17" s="491" customFormat="1" ht="15">
      <c r="A26" s="502" t="s">
        <v>412</v>
      </c>
      <c r="B26" s="503">
        <v>18000</v>
      </c>
      <c r="C26" s="490">
        <v>246000</v>
      </c>
      <c r="D26" s="504"/>
      <c r="E26" s="490"/>
      <c r="F26" s="504"/>
      <c r="G26" s="490"/>
      <c r="H26" s="490"/>
      <c r="I26" s="490"/>
      <c r="J26" s="504"/>
      <c r="K26" s="490"/>
      <c r="L26" s="490"/>
      <c r="M26" s="490"/>
      <c r="N26" s="505"/>
      <c r="O26" s="490"/>
      <c r="P26" s="490"/>
      <c r="Q26" s="490"/>
    </row>
    <row r="27" spans="1:17" s="491" customFormat="1" ht="15">
      <c r="A27" s="502" t="s">
        <v>413</v>
      </c>
      <c r="B27" s="503">
        <v>0</v>
      </c>
      <c r="C27" s="490"/>
      <c r="D27" s="504"/>
      <c r="E27" s="490"/>
      <c r="F27" s="504"/>
      <c r="G27" s="490"/>
      <c r="H27" s="490"/>
      <c r="I27" s="490"/>
      <c r="J27" s="504"/>
      <c r="K27" s="490"/>
      <c r="L27" s="490"/>
      <c r="M27" s="490"/>
      <c r="N27" s="505"/>
      <c r="O27" s="490"/>
      <c r="P27" s="490"/>
      <c r="Q27" s="490"/>
    </row>
    <row r="28" spans="1:17" s="491" customFormat="1" ht="15">
      <c r="A28" s="502" t="s">
        <v>414</v>
      </c>
      <c r="B28" s="503">
        <v>7483331</v>
      </c>
      <c r="C28" s="490">
        <v>9170229.18</v>
      </c>
      <c r="D28" s="504"/>
      <c r="E28" s="490"/>
      <c r="F28" s="504"/>
      <c r="G28" s="490"/>
      <c r="H28" s="490"/>
      <c r="I28" s="490"/>
      <c r="J28" s="504"/>
      <c r="K28" s="490"/>
      <c r="L28" s="490"/>
      <c r="M28" s="490"/>
      <c r="N28" s="505"/>
      <c r="O28" s="490"/>
      <c r="P28" s="490"/>
      <c r="Q28" s="490"/>
    </row>
    <row r="29" spans="1:17" s="491" customFormat="1" ht="15">
      <c r="A29" s="502" t="s">
        <v>296</v>
      </c>
      <c r="B29" s="503">
        <v>6885347</v>
      </c>
      <c r="C29" s="490">
        <v>5197938</v>
      </c>
      <c r="D29" s="504"/>
      <c r="E29" s="490"/>
      <c r="F29" s="504"/>
      <c r="G29" s="490"/>
      <c r="H29" s="490"/>
      <c r="I29" s="490"/>
      <c r="J29" s="504"/>
      <c r="K29" s="490"/>
      <c r="L29" s="490"/>
      <c r="M29" s="490"/>
      <c r="N29" s="505"/>
      <c r="O29" s="493"/>
      <c r="P29" s="493"/>
      <c r="Q29" s="493"/>
    </row>
    <row r="30" spans="1:17" s="491" customFormat="1" ht="15.75" thickBot="1">
      <c r="A30" s="506" t="s">
        <v>415</v>
      </c>
      <c r="B30" s="507">
        <f>SUM(B22:B29)</f>
        <v>14519073</v>
      </c>
      <c r="C30" s="495">
        <f>SUM(C22:C29)</f>
        <v>14863590.98</v>
      </c>
      <c r="D30" s="496"/>
      <c r="E30" s="495"/>
      <c r="F30" s="496"/>
      <c r="G30" s="495"/>
      <c r="H30" s="495"/>
      <c r="I30" s="495"/>
      <c r="J30" s="496"/>
      <c r="K30" s="495"/>
      <c r="L30" s="495"/>
      <c r="M30" s="495"/>
      <c r="N30" s="508"/>
      <c r="O30" s="495"/>
      <c r="P30" s="495"/>
      <c r="Q30" s="495"/>
    </row>
    <row r="31" spans="1:17" s="491" customFormat="1" ht="16.5" thickBot="1" thickTop="1">
      <c r="A31" s="509" t="s">
        <v>416</v>
      </c>
      <c r="C31" s="495">
        <f>SUM(C30-C20)</f>
        <v>2523077.75</v>
      </c>
      <c r="N31" s="484"/>
      <c r="O31" s="484"/>
      <c r="P31" s="484"/>
      <c r="Q31" s="484"/>
    </row>
    <row r="32" spans="14:17" s="491" customFormat="1" ht="15.75" thickTop="1">
      <c r="N32" s="484"/>
      <c r="O32" s="484"/>
      <c r="P32" s="484"/>
      <c r="Q32" s="484"/>
    </row>
    <row r="33" spans="14:17" s="487" customFormat="1" ht="17.25">
      <c r="N33" s="510"/>
      <c r="O33" s="484"/>
      <c r="P33" s="484"/>
      <c r="Q33" s="484"/>
    </row>
    <row r="34" spans="4:17" s="487" customFormat="1" ht="17.25">
      <c r="D34" s="511"/>
      <c r="E34" s="511"/>
      <c r="F34" s="511"/>
      <c r="G34" s="511"/>
      <c r="H34" s="511"/>
      <c r="I34" s="511"/>
      <c r="N34" s="510"/>
      <c r="O34" s="484"/>
      <c r="P34" s="484"/>
      <c r="Q34" s="484"/>
    </row>
    <row r="35" spans="14:17" s="487" customFormat="1" ht="17.25">
      <c r="N35" s="510"/>
      <c r="O35" s="484"/>
      <c r="P35" s="484"/>
      <c r="Q35" s="484"/>
    </row>
    <row r="36" spans="14:17" s="487" customFormat="1" ht="17.25">
      <c r="N36" s="510"/>
      <c r="O36" s="484"/>
      <c r="P36" s="484"/>
      <c r="Q36" s="484"/>
    </row>
    <row r="37" spans="14:17" s="487" customFormat="1" ht="17.25">
      <c r="N37" s="510"/>
      <c r="O37" s="484"/>
      <c r="P37" s="484"/>
      <c r="Q37" s="484"/>
    </row>
    <row r="38" spans="5:17" s="487" customFormat="1" ht="17.25">
      <c r="E38" s="510"/>
      <c r="N38" s="510"/>
      <c r="O38" s="484"/>
      <c r="P38" s="484"/>
      <c r="Q38" s="484"/>
    </row>
    <row r="39" spans="14:17" s="487" customFormat="1" ht="17.25">
      <c r="N39" s="510"/>
      <c r="O39" s="484"/>
      <c r="P39" s="484"/>
      <c r="Q39" s="484"/>
    </row>
    <row r="40" spans="14:17" s="487" customFormat="1" ht="17.25">
      <c r="N40" s="510"/>
      <c r="O40" s="484"/>
      <c r="P40" s="484"/>
      <c r="Q40" s="484"/>
    </row>
    <row r="41" spans="14:17" s="487" customFormat="1" ht="17.25">
      <c r="N41" s="510"/>
      <c r="O41" s="484"/>
      <c r="P41" s="484"/>
      <c r="Q41" s="484"/>
    </row>
    <row r="42" spans="14:17" s="487" customFormat="1" ht="17.25">
      <c r="N42" s="510"/>
      <c r="O42" s="484"/>
      <c r="P42" s="484"/>
      <c r="Q42" s="484"/>
    </row>
    <row r="43" spans="14:17" s="487" customFormat="1" ht="17.25">
      <c r="N43" s="510"/>
      <c r="O43" s="484"/>
      <c r="P43" s="484"/>
      <c r="Q43" s="484"/>
    </row>
    <row r="44" spans="14:17" s="487" customFormat="1" ht="17.25">
      <c r="N44" s="510"/>
      <c r="O44" s="484"/>
      <c r="P44" s="484"/>
      <c r="Q44" s="484"/>
    </row>
    <row r="45" spans="14:17" s="487" customFormat="1" ht="17.25">
      <c r="N45" s="510"/>
      <c r="O45" s="484"/>
      <c r="P45" s="484"/>
      <c r="Q45" s="484"/>
    </row>
    <row r="46" spans="14:17" s="487" customFormat="1" ht="17.25">
      <c r="N46" s="510"/>
      <c r="O46" s="484"/>
      <c r="P46" s="484"/>
      <c r="Q46" s="484"/>
    </row>
    <row r="47" spans="14:17" s="487" customFormat="1" ht="17.25">
      <c r="N47" s="510"/>
      <c r="O47" s="484"/>
      <c r="P47" s="484"/>
      <c r="Q47" s="484"/>
    </row>
    <row r="48" spans="14:17" s="487" customFormat="1" ht="17.25">
      <c r="N48" s="510"/>
      <c r="O48" s="484"/>
      <c r="P48" s="484"/>
      <c r="Q48" s="484"/>
    </row>
    <row r="49" spans="14:17" s="487" customFormat="1" ht="17.25">
      <c r="N49" s="510"/>
      <c r="O49" s="484"/>
      <c r="P49" s="484"/>
      <c r="Q49" s="484"/>
    </row>
    <row r="50" spans="14:17" s="487" customFormat="1" ht="17.25">
      <c r="N50" s="510"/>
      <c r="O50" s="484"/>
      <c r="P50" s="484"/>
      <c r="Q50" s="484"/>
    </row>
    <row r="51" spans="14:17" s="487" customFormat="1" ht="17.25">
      <c r="N51" s="510"/>
      <c r="O51" s="484"/>
      <c r="P51" s="484"/>
      <c r="Q51" s="484"/>
    </row>
    <row r="52" spans="14:17" s="487" customFormat="1" ht="17.25">
      <c r="N52" s="510"/>
      <c r="O52" s="484"/>
      <c r="P52" s="484"/>
      <c r="Q52" s="484"/>
    </row>
    <row r="53" spans="14:17" s="487" customFormat="1" ht="17.25">
      <c r="N53" s="510"/>
      <c r="O53" s="484"/>
      <c r="P53" s="484"/>
      <c r="Q53" s="484"/>
    </row>
    <row r="54" spans="14:17" s="487" customFormat="1" ht="17.25">
      <c r="N54" s="510"/>
      <c r="O54" s="484"/>
      <c r="P54" s="484"/>
      <c r="Q54" s="484"/>
    </row>
    <row r="55" spans="14:17" s="487" customFormat="1" ht="17.25">
      <c r="N55" s="510"/>
      <c r="O55" s="484"/>
      <c r="P55" s="484"/>
      <c r="Q55" s="484"/>
    </row>
    <row r="56" spans="14:17" s="487" customFormat="1" ht="17.25">
      <c r="N56" s="510"/>
      <c r="O56" s="484"/>
      <c r="P56" s="484"/>
      <c r="Q56" s="484"/>
    </row>
    <row r="57" spans="14:17" s="487" customFormat="1" ht="17.25">
      <c r="N57" s="510"/>
      <c r="O57" s="484"/>
      <c r="P57" s="484"/>
      <c r="Q57" s="484"/>
    </row>
    <row r="58" spans="14:17" s="487" customFormat="1" ht="17.25">
      <c r="N58" s="510"/>
      <c r="O58" s="484"/>
      <c r="P58" s="484"/>
      <c r="Q58" s="484"/>
    </row>
    <row r="59" spans="14:17" s="487" customFormat="1" ht="17.25">
      <c r="N59" s="510"/>
      <c r="O59" s="484"/>
      <c r="P59" s="484"/>
      <c r="Q59" s="484"/>
    </row>
    <row r="60" spans="14:17" s="487" customFormat="1" ht="17.25">
      <c r="N60" s="510"/>
      <c r="O60" s="484"/>
      <c r="P60" s="484"/>
      <c r="Q60" s="484"/>
    </row>
    <row r="61" spans="14:17" s="487" customFormat="1" ht="17.25">
      <c r="N61" s="510"/>
      <c r="O61" s="484"/>
      <c r="P61" s="484"/>
      <c r="Q61" s="484"/>
    </row>
    <row r="62" spans="14:17" s="487" customFormat="1" ht="17.25">
      <c r="N62" s="510"/>
      <c r="O62" s="484"/>
      <c r="P62" s="484"/>
      <c r="Q62" s="484"/>
    </row>
    <row r="63" spans="14:17" s="487" customFormat="1" ht="17.25">
      <c r="N63" s="510"/>
      <c r="O63" s="484"/>
      <c r="P63" s="484"/>
      <c r="Q63" s="484"/>
    </row>
    <row r="64" spans="14:17" s="487" customFormat="1" ht="17.25">
      <c r="N64" s="510"/>
      <c r="O64" s="484"/>
      <c r="P64" s="484"/>
      <c r="Q64" s="484"/>
    </row>
    <row r="65" spans="14:17" s="487" customFormat="1" ht="17.25">
      <c r="N65" s="510"/>
      <c r="O65" s="484"/>
      <c r="P65" s="484"/>
      <c r="Q65" s="484"/>
    </row>
    <row r="66" spans="14:17" s="487" customFormat="1" ht="17.25">
      <c r="N66" s="510"/>
      <c r="O66" s="484"/>
      <c r="P66" s="484"/>
      <c r="Q66" s="484"/>
    </row>
    <row r="67" spans="14:17" s="487" customFormat="1" ht="17.25">
      <c r="N67" s="510"/>
      <c r="O67" s="484"/>
      <c r="P67" s="484"/>
      <c r="Q67" s="484"/>
    </row>
    <row r="68" spans="14:17" s="487" customFormat="1" ht="17.25">
      <c r="N68" s="510"/>
      <c r="O68" s="484"/>
      <c r="P68" s="484"/>
      <c r="Q68" s="484"/>
    </row>
    <row r="69" spans="14:17" s="487" customFormat="1" ht="17.25">
      <c r="N69" s="510"/>
      <c r="O69" s="484"/>
      <c r="P69" s="484"/>
      <c r="Q69" s="484"/>
    </row>
    <row r="70" spans="14:17" s="487" customFormat="1" ht="17.25">
      <c r="N70" s="510"/>
      <c r="O70" s="484"/>
      <c r="P70" s="484"/>
      <c r="Q70" s="484"/>
    </row>
    <row r="71" spans="14:17" s="487" customFormat="1" ht="17.25">
      <c r="N71" s="510"/>
      <c r="O71" s="484"/>
      <c r="P71" s="484"/>
      <c r="Q71" s="484"/>
    </row>
    <row r="72" spans="14:17" s="487" customFormat="1" ht="17.25">
      <c r="N72" s="510"/>
      <c r="O72" s="484"/>
      <c r="P72" s="484"/>
      <c r="Q72" s="484"/>
    </row>
    <row r="73" spans="14:17" s="487" customFormat="1" ht="17.25">
      <c r="N73" s="510"/>
      <c r="O73" s="484"/>
      <c r="P73" s="484"/>
      <c r="Q73" s="484"/>
    </row>
    <row r="74" spans="14:17" s="487" customFormat="1" ht="17.25">
      <c r="N74" s="510"/>
      <c r="O74" s="484"/>
      <c r="P74" s="484"/>
      <c r="Q74" s="484"/>
    </row>
    <row r="75" spans="14:17" s="487" customFormat="1" ht="17.25">
      <c r="N75" s="510"/>
      <c r="O75" s="484"/>
      <c r="P75" s="484"/>
      <c r="Q75" s="484"/>
    </row>
    <row r="76" spans="14:17" s="487" customFormat="1" ht="17.25">
      <c r="N76" s="510"/>
      <c r="O76" s="484"/>
      <c r="P76" s="484"/>
      <c r="Q76" s="484"/>
    </row>
    <row r="77" spans="14:17" s="487" customFormat="1" ht="17.25">
      <c r="N77" s="510"/>
      <c r="O77" s="484"/>
      <c r="P77" s="484"/>
      <c r="Q77" s="484"/>
    </row>
    <row r="78" spans="14:17" s="487" customFormat="1" ht="17.25">
      <c r="N78" s="510"/>
      <c r="O78" s="484"/>
      <c r="P78" s="484"/>
      <c r="Q78" s="484"/>
    </row>
    <row r="79" spans="14:17" s="487" customFormat="1" ht="17.25">
      <c r="N79" s="510"/>
      <c r="O79" s="484"/>
      <c r="P79" s="484"/>
      <c r="Q79" s="484"/>
    </row>
    <row r="80" spans="14:17" s="487" customFormat="1" ht="17.25">
      <c r="N80" s="510"/>
      <c r="O80" s="484"/>
      <c r="P80" s="484"/>
      <c r="Q80" s="484"/>
    </row>
    <row r="81" spans="14:17" s="487" customFormat="1" ht="17.25">
      <c r="N81" s="510"/>
      <c r="O81" s="484"/>
      <c r="P81" s="484"/>
      <c r="Q81" s="484"/>
    </row>
    <row r="82" spans="14:17" s="487" customFormat="1" ht="17.25">
      <c r="N82" s="510"/>
      <c r="O82" s="484"/>
      <c r="P82" s="484"/>
      <c r="Q82" s="484"/>
    </row>
    <row r="83" spans="14:17" s="487" customFormat="1" ht="17.25">
      <c r="N83" s="510"/>
      <c r="O83" s="484"/>
      <c r="P83" s="484"/>
      <c r="Q83" s="484"/>
    </row>
    <row r="84" spans="14:17" s="487" customFormat="1" ht="17.25">
      <c r="N84" s="510"/>
      <c r="O84" s="484"/>
      <c r="P84" s="484"/>
      <c r="Q84" s="484"/>
    </row>
    <row r="85" spans="14:17" s="487" customFormat="1" ht="17.25">
      <c r="N85" s="510"/>
      <c r="O85" s="484"/>
      <c r="P85" s="484"/>
      <c r="Q85" s="484"/>
    </row>
    <row r="86" spans="14:17" s="487" customFormat="1" ht="17.25">
      <c r="N86" s="510"/>
      <c r="O86" s="484"/>
      <c r="P86" s="484"/>
      <c r="Q86" s="484"/>
    </row>
    <row r="87" spans="14:17" s="487" customFormat="1" ht="17.25">
      <c r="N87" s="510"/>
      <c r="O87" s="484"/>
      <c r="P87" s="484"/>
      <c r="Q87" s="484"/>
    </row>
    <row r="88" spans="14:17" s="487" customFormat="1" ht="17.25">
      <c r="N88" s="510"/>
      <c r="O88" s="484"/>
      <c r="P88" s="484"/>
      <c r="Q88" s="484"/>
    </row>
    <row r="89" spans="14:17" s="487" customFormat="1" ht="17.25">
      <c r="N89" s="510"/>
      <c r="O89" s="484"/>
      <c r="P89" s="484"/>
      <c r="Q89" s="484"/>
    </row>
    <row r="90" spans="14:17" s="487" customFormat="1" ht="17.25">
      <c r="N90" s="510"/>
      <c r="O90" s="484"/>
      <c r="P90" s="484"/>
      <c r="Q90" s="484"/>
    </row>
    <row r="91" spans="14:17" s="487" customFormat="1" ht="17.25">
      <c r="N91" s="510"/>
      <c r="O91" s="484"/>
      <c r="P91" s="484"/>
      <c r="Q91" s="484"/>
    </row>
    <row r="92" spans="14:17" s="487" customFormat="1" ht="17.25">
      <c r="N92" s="510"/>
      <c r="O92" s="484"/>
      <c r="P92" s="484"/>
      <c r="Q92" s="484"/>
    </row>
    <row r="93" spans="14:17" s="487" customFormat="1" ht="17.25">
      <c r="N93" s="510"/>
      <c r="O93" s="484"/>
      <c r="P93" s="484"/>
      <c r="Q93" s="484"/>
    </row>
    <row r="94" spans="14:17" s="487" customFormat="1" ht="17.25">
      <c r="N94" s="510"/>
      <c r="O94" s="484"/>
      <c r="P94" s="484"/>
      <c r="Q94" s="484"/>
    </row>
    <row r="95" spans="14:17" s="487" customFormat="1" ht="17.25">
      <c r="N95" s="510"/>
      <c r="O95" s="484"/>
      <c r="P95" s="484"/>
      <c r="Q95" s="484"/>
    </row>
    <row r="96" spans="14:17" s="487" customFormat="1" ht="17.25">
      <c r="N96" s="510"/>
      <c r="O96" s="484"/>
      <c r="P96" s="484"/>
      <c r="Q96" s="484"/>
    </row>
  </sheetData>
  <sheetProtection/>
  <mergeCells count="15">
    <mergeCell ref="G5:G6"/>
    <mergeCell ref="H5:H6"/>
    <mergeCell ref="B5:B6"/>
    <mergeCell ref="I5:I6"/>
    <mergeCell ref="L5:L6"/>
    <mergeCell ref="Q5:Q6"/>
    <mergeCell ref="C5:C6"/>
    <mergeCell ref="O5:P5"/>
    <mergeCell ref="D5:E5"/>
    <mergeCell ref="A1:N1"/>
    <mergeCell ref="A2:N2"/>
    <mergeCell ref="A3:N3"/>
    <mergeCell ref="J5:K5"/>
    <mergeCell ref="M5:N5"/>
    <mergeCell ref="F5:F6"/>
  </mergeCells>
  <printOptions/>
  <pageMargins left="0.3937007874015748" right="0.5511811023622047" top="0.2362204724409449" bottom="0.5905511811023623" header="0.1968503937007874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2011-10-19T06:23:05Z</cp:lastPrinted>
  <dcterms:created xsi:type="dcterms:W3CDTF">2004-02-23T07:46:31Z</dcterms:created>
  <dcterms:modified xsi:type="dcterms:W3CDTF">2011-11-09T03:54:15Z</dcterms:modified>
  <cp:category/>
  <cp:version/>
  <cp:contentType/>
  <cp:contentStatus/>
</cp:coreProperties>
</file>